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filterPrivacy="1" defaultThemeVersion="124226"/>
  <bookViews>
    <workbookView xWindow="0" yWindow="0" windowWidth="28800" windowHeight="11310" tabRatio="692"/>
  </bookViews>
  <sheets>
    <sheet name="Contents" sheetId="7" r:id="rId1"/>
    <sheet name="Facility Collection &amp; Results" sheetId="1" r:id="rId2"/>
    <sheet name="Ward_Unit Collection" sheetId="4" r:id="rId3"/>
    <sheet name="Surg Safe Checklist Collection" sheetId="11" r:id="rId4"/>
    <sheet name="Clinical Handover Collection" sheetId="13" r:id="rId5"/>
    <sheet name="Patient Collection" sheetId="6" r:id="rId6"/>
    <sheet name="Results for Ward_Unit" sheetId="8" r:id="rId7"/>
    <sheet name="Results for Surg Safe Checklist" sheetId="12" r:id="rId8"/>
    <sheet name="Results for Clinical Handover" sheetId="14" r:id="rId9"/>
    <sheet name="Results for Patient" sheetId="9" r:id="rId10"/>
    <sheet name="Measurement Plan" sheetId="10" r:id="rId11"/>
  </sheets>
  <definedNames>
    <definedName name="_xlnm._FilterDatabase" localSheetId="10" hidden="1">'Measurement Plan'!$B$21:$L$75</definedName>
    <definedName name="_xlnm.Print_Area" localSheetId="0">Contents!$B$1:$P$37</definedName>
    <definedName name="_xlnm.Print_Area" localSheetId="1">'Facility Collection &amp; Results'!$B$1:$O$189</definedName>
    <definedName name="_xlnm.Print_Area" localSheetId="10">'Measurement Plan'!$B$1:$L$89</definedName>
    <definedName name="_xlnm.Print_Area" localSheetId="5">'Patient Collection'!$B$1:$AM$143</definedName>
    <definedName name="_xlnm.Print_Area" localSheetId="9">'Results for Patient'!$B$1:$Q$124</definedName>
    <definedName name="_xlnm.Print_Area" localSheetId="7">'Results for Surg Safe Checklist'!$B$1:$Q$50</definedName>
    <definedName name="_xlnm.Print_Area" localSheetId="6">'Results for Ward_Unit'!$B$1:$Q$125</definedName>
    <definedName name="_xlnm.Print_Area" localSheetId="3">'Surg Safe Checklist Collection'!$B$1:$AH$51</definedName>
    <definedName name="_xlnm.Print_Area" localSheetId="2">'Ward_Unit Collection'!$B$1:$AH$130</definedName>
    <definedName name="_xlnm.Print_Titles" localSheetId="10">'Measurement Plan'!$21:$21</definedName>
  </definedNames>
  <calcPr calcId="171027"/>
  <fileRecoveryPr autoRecover="0"/>
</workbook>
</file>

<file path=xl/calcChain.xml><?xml version="1.0" encoding="utf-8"?>
<calcChain xmlns="http://schemas.openxmlformats.org/spreadsheetml/2006/main">
  <c r="O44" i="13" l="1"/>
  <c r="O114" i="6" l="1"/>
  <c r="O115" i="6"/>
  <c r="P115" i="6"/>
  <c r="Q115" i="6"/>
  <c r="R115" i="6"/>
  <c r="S115" i="6"/>
  <c r="T115" i="6"/>
  <c r="U115" i="6"/>
  <c r="V115" i="6"/>
  <c r="W115" i="6"/>
  <c r="X115" i="6"/>
  <c r="Y115" i="6"/>
  <c r="Z115" i="6"/>
  <c r="AA115" i="6"/>
  <c r="AB115" i="6"/>
  <c r="AC115" i="6"/>
  <c r="AD115" i="6"/>
  <c r="AE115" i="6"/>
  <c r="AF115" i="6"/>
  <c r="AG115" i="6"/>
  <c r="AH115" i="6"/>
  <c r="AJ115" i="6" l="1"/>
  <c r="AL100" i="6"/>
  <c r="Q91" i="9" s="1"/>
  <c r="O94" i="6"/>
  <c r="Q80" i="9"/>
  <c r="P80" i="9" s="1"/>
  <c r="AK98" i="6"/>
  <c r="AJ98" i="6"/>
  <c r="AK96" i="6"/>
  <c r="AJ96" i="6"/>
  <c r="AK95" i="6"/>
  <c r="AJ95" i="6"/>
  <c r="AK93" i="6"/>
  <c r="AJ93" i="6"/>
  <c r="AK92" i="6"/>
  <c r="AJ92" i="6"/>
  <c r="AK91" i="6"/>
  <c r="AJ91" i="6"/>
  <c r="AK89" i="6"/>
  <c r="AJ89" i="6"/>
  <c r="AK87" i="6"/>
  <c r="AJ87" i="6"/>
  <c r="AK86" i="6"/>
  <c r="AJ86" i="6"/>
  <c r="AJ76" i="6"/>
  <c r="AK76" i="6"/>
  <c r="AJ77" i="6"/>
  <c r="AK77" i="6"/>
  <c r="AJ78" i="6"/>
  <c r="AK78" i="6"/>
  <c r="AJ79" i="6"/>
  <c r="AK79" i="6"/>
  <c r="P105" i="6"/>
  <c r="P106" i="6" s="1"/>
  <c r="Q105" i="6"/>
  <c r="Q106" i="6" s="1"/>
  <c r="R105" i="6"/>
  <c r="R106" i="6" s="1"/>
  <c r="S105" i="6"/>
  <c r="S106" i="6" s="1"/>
  <c r="T105" i="6"/>
  <c r="T106" i="6" s="1"/>
  <c r="U105" i="6"/>
  <c r="U106" i="6" s="1"/>
  <c r="V105" i="6"/>
  <c r="V106" i="6" s="1"/>
  <c r="W105" i="6"/>
  <c r="W106" i="6" s="1"/>
  <c r="X105" i="6"/>
  <c r="X106" i="6" s="1"/>
  <c r="Y105" i="6"/>
  <c r="Y106" i="6" s="1"/>
  <c r="Z105" i="6"/>
  <c r="Z106" i="6" s="1"/>
  <c r="AA105" i="6"/>
  <c r="AA106" i="6" s="1"/>
  <c r="AB105" i="6"/>
  <c r="AB106" i="6" s="1"/>
  <c r="AC105" i="6"/>
  <c r="AC106" i="6" s="1"/>
  <c r="AD105" i="6"/>
  <c r="AD106" i="6" s="1"/>
  <c r="AE105" i="6"/>
  <c r="AE106" i="6" s="1"/>
  <c r="AF105" i="6"/>
  <c r="AF106" i="6" s="1"/>
  <c r="AG105" i="6"/>
  <c r="AG106" i="6" s="1"/>
  <c r="AH105" i="6"/>
  <c r="AH106" i="6" s="1"/>
  <c r="O105" i="6"/>
  <c r="O106" i="6" s="1"/>
  <c r="O116" i="6"/>
  <c r="AK104" i="6"/>
  <c r="AJ104" i="6"/>
  <c r="AK68" i="6"/>
  <c r="AJ68" i="6"/>
  <c r="AJ66" i="6"/>
  <c r="AJ108" i="6" l="1"/>
  <c r="O80" i="9"/>
  <c r="AL76" i="6"/>
  <c r="AL104" i="6"/>
  <c r="AL79" i="6"/>
  <c r="AL77" i="6"/>
  <c r="AM77" i="6" s="1"/>
  <c r="AL78" i="6"/>
  <c r="AL68" i="6"/>
  <c r="AK118" i="6"/>
  <c r="AK120" i="6"/>
  <c r="AJ110" i="6"/>
  <c r="AJ117" i="6"/>
  <c r="AK112" i="6"/>
  <c r="AK110" i="6"/>
  <c r="AJ112" i="6"/>
  <c r="AJ120" i="6"/>
  <c r="AJ118" i="6"/>
  <c r="AK108" i="6"/>
  <c r="AK117" i="6"/>
  <c r="P118" i="4"/>
  <c r="Q118" i="4"/>
  <c r="R118" i="4"/>
  <c r="S118" i="4"/>
  <c r="T118" i="4"/>
  <c r="U118" i="4"/>
  <c r="V118" i="4"/>
  <c r="W118" i="4"/>
  <c r="X118" i="4"/>
  <c r="Y118" i="4"/>
  <c r="Z118" i="4"/>
  <c r="AA118" i="4"/>
  <c r="AB118" i="4"/>
  <c r="AC118" i="4"/>
  <c r="O118" i="4"/>
  <c r="P117" i="4"/>
  <c r="Q117" i="4"/>
  <c r="R117" i="4"/>
  <c r="S117" i="4"/>
  <c r="T117" i="4"/>
  <c r="U117" i="4"/>
  <c r="V117" i="4"/>
  <c r="W117" i="4"/>
  <c r="X117" i="4"/>
  <c r="Y117" i="4"/>
  <c r="Z117" i="4"/>
  <c r="AA117" i="4"/>
  <c r="AB117" i="4"/>
  <c r="AC117" i="4"/>
  <c r="O117" i="4"/>
  <c r="AM68" i="6" l="1"/>
  <c r="Q61" i="9"/>
  <c r="AM104" i="6"/>
  <c r="Q94" i="9"/>
  <c r="AM79" i="6"/>
  <c r="Q70" i="9"/>
  <c r="AM78" i="6"/>
  <c r="Q69" i="9"/>
  <c r="AM76" i="6"/>
  <c r="Q67" i="9"/>
  <c r="AL110" i="6"/>
  <c r="AL112" i="6"/>
  <c r="AL108" i="6"/>
  <c r="AE118" i="4"/>
  <c r="AG118" i="4" s="1"/>
  <c r="AH118" i="4" s="1"/>
  <c r="AF118" i="4"/>
  <c r="AJ80" i="6"/>
  <c r="AK80" i="6"/>
  <c r="P94" i="9" l="1"/>
  <c r="O94" i="9"/>
  <c r="O61" i="9"/>
  <c r="P61" i="9"/>
  <c r="P70" i="9"/>
  <c r="O70" i="9"/>
  <c r="P69" i="9"/>
  <c r="O69" i="9"/>
  <c r="P67" i="9"/>
  <c r="O67" i="9"/>
  <c r="Q110" i="8"/>
  <c r="P110" i="8" s="1"/>
  <c r="O110" i="8"/>
  <c r="AL80" i="6"/>
  <c r="C34" i="14"/>
  <c r="AF45" i="13"/>
  <c r="AE45" i="13"/>
  <c r="AG45" i="13" l="1"/>
  <c r="AH45" i="13" s="1"/>
  <c r="AM80" i="6"/>
  <c r="Q71" i="9"/>
  <c r="AJ73" i="6"/>
  <c r="AK73" i="6"/>
  <c r="AJ74" i="6"/>
  <c r="AK74" i="6"/>
  <c r="AJ75" i="6"/>
  <c r="AK75" i="6"/>
  <c r="AK72" i="6"/>
  <c r="AJ72" i="6"/>
  <c r="Q32" i="14" l="1"/>
  <c r="O32" i="14" s="1"/>
  <c r="AL75" i="6"/>
  <c r="AM75" i="6" s="1"/>
  <c r="AL73" i="6"/>
  <c r="AM73" i="6" s="1"/>
  <c r="AL72" i="6"/>
  <c r="Q63" i="9" s="1"/>
  <c r="P71" i="9"/>
  <c r="O71" i="9"/>
  <c r="Q68" i="9"/>
  <c r="AL74" i="6"/>
  <c r="AK33" i="6"/>
  <c r="AF75" i="4"/>
  <c r="AF74" i="4"/>
  <c r="AF69" i="4"/>
  <c r="AF68" i="4"/>
  <c r="AF67" i="4"/>
  <c r="AF66" i="4"/>
  <c r="AE75" i="4"/>
  <c r="AE74" i="4"/>
  <c r="AE69" i="4"/>
  <c r="AE68" i="4"/>
  <c r="AE67" i="4"/>
  <c r="AE66" i="4"/>
  <c r="AF61" i="4"/>
  <c r="AE61" i="4"/>
  <c r="P32" i="14" l="1"/>
  <c r="Q64" i="9"/>
  <c r="P64" i="9" s="1"/>
  <c r="Q66" i="9"/>
  <c r="O66" i="9" s="1"/>
  <c r="AM72" i="6"/>
  <c r="O63" i="9" s="1"/>
  <c r="P68" i="9"/>
  <c r="O68" i="9"/>
  <c r="AM74" i="6"/>
  <c r="Q65" i="9"/>
  <c r="P63" i="9"/>
  <c r="B23" i="12"/>
  <c r="O64" i="9" l="1"/>
  <c r="P66" i="9"/>
  <c r="O65" i="9"/>
  <c r="P65" i="9"/>
  <c r="B24" i="14"/>
  <c r="N22" i="14"/>
  <c r="I22" i="14"/>
  <c r="B22" i="14"/>
  <c r="AF63" i="13"/>
  <c r="AE63" i="13"/>
  <c r="AF62" i="13"/>
  <c r="AE62" i="13"/>
  <c r="AF61" i="13"/>
  <c r="AE61" i="13"/>
  <c r="AF60" i="13"/>
  <c r="AE60" i="13"/>
  <c r="AF59" i="13"/>
  <c r="AE59" i="13"/>
  <c r="AF58" i="13"/>
  <c r="AE58" i="13"/>
  <c r="AF56" i="13"/>
  <c r="AE56" i="13"/>
  <c r="AF55" i="13"/>
  <c r="AE55" i="13"/>
  <c r="AF54" i="13"/>
  <c r="AE54" i="13"/>
  <c r="AF53" i="13"/>
  <c r="AE53" i="13"/>
  <c r="AF51" i="13"/>
  <c r="AE51" i="13"/>
  <c r="AF50" i="13"/>
  <c r="AE50" i="13"/>
  <c r="AD44" i="13"/>
  <c r="AC44" i="13"/>
  <c r="AB44" i="13"/>
  <c r="AA44" i="13"/>
  <c r="Z44" i="13"/>
  <c r="Y44" i="13"/>
  <c r="X44" i="13"/>
  <c r="W44" i="13"/>
  <c r="V44" i="13"/>
  <c r="U44" i="13"/>
  <c r="T44" i="13"/>
  <c r="S44" i="13"/>
  <c r="R44" i="13"/>
  <c r="Q44" i="13"/>
  <c r="P44" i="13"/>
  <c r="AF43" i="13"/>
  <c r="AE43" i="13"/>
  <c r="AD38" i="13"/>
  <c r="AC37" i="13"/>
  <c r="AB37" i="13"/>
  <c r="AA37" i="13"/>
  <c r="Z37" i="13"/>
  <c r="Y37" i="13"/>
  <c r="X37" i="13"/>
  <c r="W37" i="13"/>
  <c r="V37" i="13"/>
  <c r="U37" i="13"/>
  <c r="T37" i="13"/>
  <c r="S37" i="13"/>
  <c r="R37" i="13"/>
  <c r="Q37" i="13"/>
  <c r="P37" i="13"/>
  <c r="O37" i="13"/>
  <c r="AC36" i="13"/>
  <c r="AC38" i="13" s="1"/>
  <c r="AB36" i="13"/>
  <c r="AB38" i="13" s="1"/>
  <c r="AA36" i="13"/>
  <c r="AA38" i="13" s="1"/>
  <c r="Z36" i="13"/>
  <c r="Z38" i="13" s="1"/>
  <c r="Y36" i="13"/>
  <c r="Y38" i="13" s="1"/>
  <c r="X36" i="13"/>
  <c r="X38" i="13" s="1"/>
  <c r="W36" i="13"/>
  <c r="W38" i="13" s="1"/>
  <c r="V36" i="13"/>
  <c r="V38" i="13" s="1"/>
  <c r="U36" i="13"/>
  <c r="U38" i="13" s="1"/>
  <c r="T36" i="13"/>
  <c r="T38" i="13" s="1"/>
  <c r="S36" i="13"/>
  <c r="S38" i="13" s="1"/>
  <c r="R36" i="13"/>
  <c r="R38" i="13" s="1"/>
  <c r="Q36" i="13"/>
  <c r="P36" i="13"/>
  <c r="O36" i="13"/>
  <c r="AG43" i="13" l="1"/>
  <c r="AG61" i="13"/>
  <c r="AH61" i="13" s="1"/>
  <c r="Q38" i="13"/>
  <c r="AG63" i="13"/>
  <c r="AG56" i="13"/>
  <c r="AG59" i="13"/>
  <c r="AG51" i="13"/>
  <c r="AG54" i="13"/>
  <c r="P38" i="13"/>
  <c r="O38" i="13"/>
  <c r="AG44" i="13"/>
  <c r="AG50" i="13"/>
  <c r="AG53" i="13"/>
  <c r="AG55" i="13"/>
  <c r="AG58" i="13"/>
  <c r="AG60" i="13"/>
  <c r="AG62" i="13"/>
  <c r="AE44" i="13"/>
  <c r="AF44" i="13"/>
  <c r="AF55" i="4"/>
  <c r="AE55" i="4"/>
  <c r="Q46" i="14" l="1"/>
  <c r="O46" i="14" s="1"/>
  <c r="AH43" i="13"/>
  <c r="Q30" i="14"/>
  <c r="AH62" i="13"/>
  <c r="Q47" i="14"/>
  <c r="P46" i="14"/>
  <c r="AH63" i="13"/>
  <c r="Q48" i="14"/>
  <c r="AH60" i="13"/>
  <c r="Q45" i="14"/>
  <c r="AH58" i="13"/>
  <c r="Q43" i="14"/>
  <c r="AH56" i="13"/>
  <c r="Q42" i="14"/>
  <c r="AH59" i="13"/>
  <c r="Q44" i="14"/>
  <c r="AH54" i="13"/>
  <c r="Q40" i="14"/>
  <c r="AH51" i="13"/>
  <c r="Q38" i="14"/>
  <c r="AH55" i="13"/>
  <c r="Q41" i="14"/>
  <c r="AH53" i="13"/>
  <c r="Q39" i="14"/>
  <c r="AH50" i="13"/>
  <c r="Q37" i="14"/>
  <c r="AH44" i="13"/>
  <c r="Q31" i="14"/>
  <c r="AF38" i="13"/>
  <c r="AG38" i="13"/>
  <c r="Q29" i="14" s="1"/>
  <c r="AE38" i="13"/>
  <c r="AG55" i="4"/>
  <c r="B25" i="12"/>
  <c r="O30" i="14" l="1"/>
  <c r="P30" i="14"/>
  <c r="AH38" i="13"/>
  <c r="O29" i="14" s="1"/>
  <c r="P48" i="14"/>
  <c r="O48" i="14"/>
  <c r="O47" i="14"/>
  <c r="P47" i="14"/>
  <c r="P42" i="14"/>
  <c r="O42" i="14"/>
  <c r="O45" i="14"/>
  <c r="P45" i="14"/>
  <c r="O44" i="14"/>
  <c r="P44" i="14"/>
  <c r="O43" i="14"/>
  <c r="P43" i="14"/>
  <c r="O41" i="14"/>
  <c r="P41" i="14"/>
  <c r="O40" i="14"/>
  <c r="P40" i="14"/>
  <c r="O39" i="14"/>
  <c r="P39" i="14"/>
  <c r="P38" i="14"/>
  <c r="O38" i="14"/>
  <c r="P37" i="14"/>
  <c r="O37" i="14"/>
  <c r="P31" i="14"/>
  <c r="O31" i="14"/>
  <c r="P29" i="14"/>
  <c r="AH55" i="4"/>
  <c r="Q54" i="8"/>
  <c r="P114" i="6"/>
  <c r="P116" i="6" s="1"/>
  <c r="Q114" i="6"/>
  <c r="Q116" i="6" s="1"/>
  <c r="R114" i="6"/>
  <c r="R116" i="6" s="1"/>
  <c r="S114" i="6"/>
  <c r="S116" i="6" s="1"/>
  <c r="T114" i="6"/>
  <c r="T116" i="6" s="1"/>
  <c r="U114" i="6"/>
  <c r="U116" i="6" s="1"/>
  <c r="V114" i="6"/>
  <c r="V116" i="6" s="1"/>
  <c r="W114" i="6"/>
  <c r="W116" i="6" s="1"/>
  <c r="X114" i="6"/>
  <c r="X116" i="6" s="1"/>
  <c r="Y114" i="6"/>
  <c r="Y116" i="6" s="1"/>
  <c r="Z114" i="6"/>
  <c r="Z116" i="6" s="1"/>
  <c r="AA114" i="6"/>
  <c r="AA116" i="6" s="1"/>
  <c r="AB114" i="6"/>
  <c r="AB116" i="6" s="1"/>
  <c r="AC114" i="6"/>
  <c r="AC116" i="6" s="1"/>
  <c r="AD114" i="6"/>
  <c r="AD116" i="6" s="1"/>
  <c r="AE114" i="6"/>
  <c r="AE116" i="6" s="1"/>
  <c r="AF114" i="6"/>
  <c r="AF116" i="6" s="1"/>
  <c r="AG114" i="6"/>
  <c r="AG116" i="6" s="1"/>
  <c r="AH114" i="6"/>
  <c r="AH116" i="6" s="1"/>
  <c r="AL116" i="6" l="1"/>
  <c r="AL115" i="6" s="1"/>
  <c r="AJ116" i="6"/>
  <c r="P54" i="8"/>
  <c r="O54" i="8"/>
  <c r="AM115" i="6" l="1"/>
  <c r="Q95" i="9"/>
  <c r="P94" i="6"/>
  <c r="Q94" i="6"/>
  <c r="R94" i="6"/>
  <c r="S94" i="6"/>
  <c r="T94" i="6"/>
  <c r="U94" i="6"/>
  <c r="V94" i="6"/>
  <c r="W94" i="6"/>
  <c r="X94" i="6"/>
  <c r="Y94" i="6"/>
  <c r="Z94" i="6"/>
  <c r="AA94" i="6"/>
  <c r="AB94" i="6"/>
  <c r="AC94" i="6"/>
  <c r="AD94" i="6"/>
  <c r="AE94" i="6"/>
  <c r="AF94" i="6"/>
  <c r="AG94" i="6"/>
  <c r="AH94" i="6"/>
  <c r="O95" i="9" l="1"/>
  <c r="P95" i="9"/>
  <c r="AJ100" i="6"/>
  <c r="Q79" i="9"/>
  <c r="Q78" i="9"/>
  <c r="Q77" i="9"/>
  <c r="Q76" i="9"/>
  <c r="AM100" i="6" l="1"/>
  <c r="O91" i="9" s="1"/>
  <c r="P91" i="9"/>
  <c r="AJ94" i="6"/>
  <c r="B24" i="9"/>
  <c r="N22" i="9"/>
  <c r="I22" i="9"/>
  <c r="B22" i="9"/>
  <c r="N23" i="12"/>
  <c r="I23" i="12"/>
  <c r="C105" i="8"/>
  <c r="C93" i="8"/>
  <c r="C89" i="8"/>
  <c r="C85" i="8"/>
  <c r="C80" i="8"/>
  <c r="C75" i="8"/>
  <c r="C69" i="8"/>
  <c r="C61" i="8"/>
  <c r="C56" i="8"/>
  <c r="C50" i="8"/>
  <c r="B25" i="8"/>
  <c r="N23" i="8"/>
  <c r="I23" i="8"/>
  <c r="B23" i="8"/>
  <c r="C40" i="8"/>
  <c r="AF116" i="4" l="1"/>
  <c r="AF115" i="4"/>
  <c r="AF114" i="4"/>
  <c r="AE116" i="4"/>
  <c r="AE115" i="4"/>
  <c r="AE114" i="4"/>
  <c r="AF112" i="4"/>
  <c r="AF111" i="4"/>
  <c r="AE112" i="4"/>
  <c r="AE111" i="4"/>
  <c r="AF106" i="4"/>
  <c r="AF105" i="4"/>
  <c r="AF104" i="4"/>
  <c r="AF103" i="4"/>
  <c r="AF102" i="4"/>
  <c r="AF101" i="4"/>
  <c r="AF100" i="4"/>
  <c r="AE106" i="4" l="1"/>
  <c r="AG106" i="4" s="1"/>
  <c r="AE105" i="4"/>
  <c r="AG105" i="4" s="1"/>
  <c r="AE104" i="4"/>
  <c r="AG104" i="4" s="1"/>
  <c r="AE103" i="4"/>
  <c r="AG103" i="4" s="1"/>
  <c r="AE102" i="4"/>
  <c r="AG102" i="4" s="1"/>
  <c r="AE101" i="4"/>
  <c r="AG101" i="4" s="1"/>
  <c r="AE100" i="4"/>
  <c r="AG100" i="4" s="1"/>
  <c r="AF98" i="4"/>
  <c r="AE98" i="4"/>
  <c r="AF85" i="4"/>
  <c r="AE85" i="4"/>
  <c r="AF80" i="4"/>
  <c r="AE80" i="4"/>
  <c r="AF54" i="4"/>
  <c r="AE54" i="4"/>
  <c r="AG116" i="4"/>
  <c r="AG115" i="4"/>
  <c r="AG114" i="4"/>
  <c r="AG112" i="4"/>
  <c r="AG111" i="4"/>
  <c r="AF43" i="4"/>
  <c r="AE43" i="4"/>
  <c r="AF49" i="4"/>
  <c r="AF48" i="4"/>
  <c r="AF47" i="4"/>
  <c r="AF46" i="4"/>
  <c r="AE49" i="4"/>
  <c r="AE48" i="4"/>
  <c r="AE47" i="4"/>
  <c r="AE46" i="4"/>
  <c r="AF44" i="4"/>
  <c r="AE44" i="4"/>
  <c r="AF38" i="4"/>
  <c r="AF37" i="4"/>
  <c r="AF36" i="4"/>
  <c r="AF35" i="4"/>
  <c r="AF34" i="4"/>
  <c r="AF33" i="4"/>
  <c r="AF32" i="4"/>
  <c r="AE38" i="4"/>
  <c r="AE37" i="4"/>
  <c r="AE36" i="4"/>
  <c r="AE35" i="4"/>
  <c r="AE34" i="4"/>
  <c r="AE33" i="4"/>
  <c r="AE32" i="4"/>
  <c r="AF31" i="4"/>
  <c r="AE31" i="4"/>
  <c r="AE29" i="4"/>
  <c r="AG98" i="4" l="1"/>
  <c r="AH98" i="4" s="1"/>
  <c r="AH112" i="4"/>
  <c r="Q109" i="8"/>
  <c r="AH115" i="4"/>
  <c r="Q112" i="8"/>
  <c r="AH100" i="4"/>
  <c r="Q97" i="8"/>
  <c r="AH111" i="4"/>
  <c r="Q108" i="8"/>
  <c r="AH116" i="4"/>
  <c r="Q113" i="8"/>
  <c r="AH114" i="4"/>
  <c r="Q111" i="8"/>
  <c r="AH106" i="4"/>
  <c r="Q103" i="8"/>
  <c r="AH105" i="4"/>
  <c r="Q102" i="8"/>
  <c r="AH104" i="4"/>
  <c r="Q101" i="8"/>
  <c r="AH103" i="4"/>
  <c r="Q100" i="8"/>
  <c r="AH102" i="4"/>
  <c r="Q99" i="8"/>
  <c r="AH101" i="4"/>
  <c r="Q98" i="8"/>
  <c r="AG43" i="4"/>
  <c r="AG49" i="4"/>
  <c r="AG80" i="4"/>
  <c r="AG67" i="4"/>
  <c r="AG68" i="4"/>
  <c r="AG54" i="4"/>
  <c r="AG44" i="4"/>
  <c r="AG47" i="4"/>
  <c r="AG48" i="4"/>
  <c r="AG46" i="4"/>
  <c r="AG31" i="4"/>
  <c r="AG33" i="4"/>
  <c r="AG35" i="4"/>
  <c r="AG32" i="4"/>
  <c r="AG36" i="4"/>
  <c r="AG34" i="4"/>
  <c r="AG37" i="4"/>
  <c r="AG38" i="4"/>
  <c r="AG69" i="4"/>
  <c r="AG74" i="4"/>
  <c r="AG85" i="4"/>
  <c r="AG75" i="4"/>
  <c r="AG66" i="4"/>
  <c r="AG61" i="4"/>
  <c r="Q96" i="8" l="1"/>
  <c r="P96" i="8" s="1"/>
  <c r="AH75" i="4"/>
  <c r="Q73" i="8"/>
  <c r="AH32" i="4"/>
  <c r="Q32" i="8"/>
  <c r="P108" i="8"/>
  <c r="O108" i="8"/>
  <c r="P112" i="8"/>
  <c r="O112" i="8"/>
  <c r="AH61" i="4"/>
  <c r="Q59" i="8"/>
  <c r="O113" i="8"/>
  <c r="P113" i="8"/>
  <c r="P97" i="8"/>
  <c r="O97" i="8"/>
  <c r="P109" i="8"/>
  <c r="O109" i="8"/>
  <c r="O111" i="8"/>
  <c r="P111" i="8"/>
  <c r="O103" i="8"/>
  <c r="P103" i="8"/>
  <c r="P102" i="8"/>
  <c r="O102" i="8"/>
  <c r="O101" i="8"/>
  <c r="P101" i="8"/>
  <c r="O100" i="8"/>
  <c r="P100" i="8"/>
  <c r="O99" i="8"/>
  <c r="P99" i="8"/>
  <c r="P98" i="8"/>
  <c r="O98" i="8"/>
  <c r="AH85" i="4"/>
  <c r="Q83" i="8"/>
  <c r="AH80" i="4"/>
  <c r="Q78" i="8"/>
  <c r="AH74" i="4"/>
  <c r="Q72" i="8"/>
  <c r="AH69" i="4"/>
  <c r="Q67" i="8"/>
  <c r="AH68" i="4"/>
  <c r="Q66" i="8"/>
  <c r="AH67" i="4"/>
  <c r="Q65" i="8"/>
  <c r="AH66" i="4"/>
  <c r="Q64" i="8"/>
  <c r="AH54" i="4"/>
  <c r="Q53" i="8"/>
  <c r="AH43" i="4"/>
  <c r="Q43" i="8"/>
  <c r="AH49" i="4"/>
  <c r="Q48" i="8"/>
  <c r="AH48" i="4"/>
  <c r="Q47" i="8"/>
  <c r="AH47" i="4"/>
  <c r="Q46" i="8"/>
  <c r="AH46" i="4"/>
  <c r="Q45" i="8"/>
  <c r="AH44" i="4"/>
  <c r="Q44" i="8"/>
  <c r="AH38" i="4"/>
  <c r="Q38" i="8"/>
  <c r="AH37" i="4"/>
  <c r="Q37" i="8"/>
  <c r="AH36" i="4"/>
  <c r="Q36" i="8"/>
  <c r="AH35" i="4"/>
  <c r="Q35" i="8"/>
  <c r="AH34" i="4"/>
  <c r="Q34" i="8"/>
  <c r="AH33" i="4"/>
  <c r="Q33" i="8"/>
  <c r="AH31" i="4"/>
  <c r="Q31" i="8"/>
  <c r="AF39" i="11"/>
  <c r="AE39" i="11"/>
  <c r="AF37" i="11"/>
  <c r="AE37" i="11"/>
  <c r="AF36" i="11"/>
  <c r="AE36" i="11"/>
  <c r="AF35" i="11"/>
  <c r="AE35" i="11"/>
  <c r="AF34" i="11"/>
  <c r="AE34" i="11"/>
  <c r="AF33" i="11"/>
  <c r="AE33" i="11"/>
  <c r="AF32" i="11"/>
  <c r="AE32" i="11"/>
  <c r="O96" i="8" l="1"/>
  <c r="AG36" i="11"/>
  <c r="O32" i="8"/>
  <c r="P32" i="8"/>
  <c r="P59" i="8"/>
  <c r="O59" i="8"/>
  <c r="O73" i="8"/>
  <c r="P73" i="8"/>
  <c r="AG39" i="11"/>
  <c r="AG37" i="11"/>
  <c r="AG35" i="11"/>
  <c r="AG34" i="11"/>
  <c r="AG33" i="11"/>
  <c r="AG32" i="11"/>
  <c r="P83" i="8"/>
  <c r="O83" i="8"/>
  <c r="P78" i="8"/>
  <c r="O78" i="8"/>
  <c r="O72" i="8"/>
  <c r="P72" i="8"/>
  <c r="P67" i="8"/>
  <c r="O67" i="8"/>
  <c r="O66" i="8"/>
  <c r="P66" i="8"/>
  <c r="O65" i="8"/>
  <c r="P65" i="8"/>
  <c r="P64" i="8"/>
  <c r="O64" i="8"/>
  <c r="P53" i="8"/>
  <c r="O53" i="8"/>
  <c r="O43" i="8"/>
  <c r="P43" i="8"/>
  <c r="O48" i="8"/>
  <c r="P48" i="8"/>
  <c r="O47" i="8"/>
  <c r="P47" i="8"/>
  <c r="O46" i="8"/>
  <c r="P46" i="8"/>
  <c r="P45" i="8"/>
  <c r="O45" i="8"/>
  <c r="O44" i="8"/>
  <c r="P44" i="8"/>
  <c r="O38" i="8"/>
  <c r="P38" i="8"/>
  <c r="O37" i="8"/>
  <c r="P37" i="8"/>
  <c r="O36" i="8"/>
  <c r="P36" i="8"/>
  <c r="O35" i="8"/>
  <c r="P35" i="8"/>
  <c r="P34" i="8"/>
  <c r="O34" i="8"/>
  <c r="O33" i="8"/>
  <c r="P33" i="8"/>
  <c r="O31" i="8"/>
  <c r="P31" i="8"/>
  <c r="AJ59" i="6"/>
  <c r="AJ33" i="6"/>
  <c r="AK32" i="6"/>
  <c r="AJ32" i="6"/>
  <c r="AK31" i="6"/>
  <c r="AJ31" i="6"/>
  <c r="AH39" i="11" l="1"/>
  <c r="Q38" i="12"/>
  <c r="AH34" i="11"/>
  <c r="Q33" i="12"/>
  <c r="AH35" i="11"/>
  <c r="Q34" i="12"/>
  <c r="AH32" i="11"/>
  <c r="Q31" i="12"/>
  <c r="AH37" i="11"/>
  <c r="Q36" i="12"/>
  <c r="AH36" i="11"/>
  <c r="Q35" i="12"/>
  <c r="AH33" i="11"/>
  <c r="Q32" i="12"/>
  <c r="O38" i="12" l="1"/>
  <c r="P38" i="12"/>
  <c r="P32" i="12"/>
  <c r="O32" i="12"/>
  <c r="P36" i="12"/>
  <c r="O36" i="12"/>
  <c r="O34" i="12"/>
  <c r="P34" i="12"/>
  <c r="O35" i="12"/>
  <c r="P35" i="12"/>
  <c r="P31" i="12"/>
  <c r="O31" i="12"/>
  <c r="O33" i="12"/>
  <c r="P33" i="12"/>
  <c r="P78" i="9"/>
  <c r="O78" i="9" s="1"/>
  <c r="P77" i="9"/>
  <c r="O77" i="9" s="1"/>
  <c r="P79" i="9"/>
  <c r="O79" i="9" s="1"/>
  <c r="P76" i="9"/>
  <c r="O76" i="9" s="1"/>
  <c r="AK102" i="6" l="1"/>
  <c r="AJ102" i="6"/>
  <c r="Q98" i="9" l="1"/>
  <c r="Q97" i="9"/>
  <c r="Q96" i="9"/>
  <c r="AL117" i="6"/>
  <c r="Q99" i="9" s="1"/>
  <c r="P99" i="9" s="1"/>
  <c r="AL120" i="6"/>
  <c r="AM120" i="6" s="1"/>
  <c r="AL102" i="6"/>
  <c r="AM102" i="6" s="1"/>
  <c r="AL118" i="6"/>
  <c r="AM110" i="6" l="1"/>
  <c r="O97" i="9" s="1"/>
  <c r="AM108" i="6"/>
  <c r="O96" i="9" s="1"/>
  <c r="P96" i="9"/>
  <c r="P98" i="9"/>
  <c r="AM112" i="6"/>
  <c r="O98" i="9" s="1"/>
  <c r="P97" i="9"/>
  <c r="AM117" i="6"/>
  <c r="O99" i="9" s="1"/>
  <c r="Q101" i="9"/>
  <c r="P101" i="9" s="1"/>
  <c r="Q93" i="9"/>
  <c r="P93" i="9" s="1"/>
  <c r="AM118" i="6"/>
  <c r="Q100" i="9"/>
  <c r="O101" i="9" l="1"/>
  <c r="O93" i="9"/>
  <c r="O100" i="9"/>
  <c r="P100" i="9"/>
  <c r="AL98" i="6"/>
  <c r="AJ61" i="6"/>
  <c r="AM98" i="6" l="1"/>
  <c r="Q90" i="9"/>
  <c r="AJ131" i="6"/>
  <c r="AJ130" i="6"/>
  <c r="AJ129" i="6"/>
  <c r="AJ128" i="6"/>
  <c r="AJ127" i="6"/>
  <c r="AK64" i="6"/>
  <c r="AK63" i="6"/>
  <c r="AK61" i="6"/>
  <c r="AK60" i="6"/>
  <c r="AJ64" i="6"/>
  <c r="AJ63" i="6"/>
  <c r="AJ60" i="6"/>
  <c r="AJ58" i="6"/>
  <c r="AK56" i="6"/>
  <c r="AJ56" i="6"/>
  <c r="AK55" i="6"/>
  <c r="AJ55" i="6"/>
  <c r="AK54" i="6"/>
  <c r="AJ54" i="6"/>
  <c r="AK53" i="6"/>
  <c r="AJ53" i="6"/>
  <c r="AK52" i="6"/>
  <c r="AJ52" i="6"/>
  <c r="AK51" i="6"/>
  <c r="AJ51" i="6"/>
  <c r="AK50" i="6"/>
  <c r="AJ50" i="6"/>
  <c r="AK49" i="6"/>
  <c r="AJ49" i="6"/>
  <c r="AJ47" i="6"/>
  <c r="AK44" i="6"/>
  <c r="AK43" i="6"/>
  <c r="AK42" i="6"/>
  <c r="AJ44" i="6"/>
  <c r="AJ43" i="6"/>
  <c r="AJ42" i="6"/>
  <c r="AJ40" i="6"/>
  <c r="AK40" i="6"/>
  <c r="AK39" i="6"/>
  <c r="AK38" i="6"/>
  <c r="AK37" i="6"/>
  <c r="AJ39" i="6"/>
  <c r="AJ38" i="6"/>
  <c r="AJ37" i="6"/>
  <c r="AK36" i="6"/>
  <c r="AJ36" i="6"/>
  <c r="AK46" i="6"/>
  <c r="AJ46" i="6"/>
  <c r="AK131" i="6"/>
  <c r="AK130" i="6"/>
  <c r="AK129" i="6"/>
  <c r="AK128" i="6"/>
  <c r="AK127" i="6"/>
  <c r="AK66" i="6"/>
  <c r="AK58" i="6"/>
  <c r="O90" i="9" l="1"/>
  <c r="P90" i="9"/>
  <c r="AL86" i="6"/>
  <c r="AM86" i="6" s="1"/>
  <c r="AL60" i="6"/>
  <c r="AM60" i="6" s="1"/>
  <c r="AL55" i="6"/>
  <c r="AM55" i="6" s="1"/>
  <c r="AL31" i="6"/>
  <c r="Q30" i="9" s="1"/>
  <c r="AL49" i="6"/>
  <c r="AL53" i="6"/>
  <c r="AM53" i="6" s="1"/>
  <c r="AL96" i="6"/>
  <c r="Q89" i="9" s="1"/>
  <c r="AL93" i="6"/>
  <c r="AL91" i="6"/>
  <c r="AL94" i="6" s="1"/>
  <c r="AM94" i="6" s="1"/>
  <c r="AL131" i="6"/>
  <c r="AM131" i="6" s="1"/>
  <c r="AL130" i="6"/>
  <c r="AM130" i="6" s="1"/>
  <c r="AL129" i="6"/>
  <c r="AM129" i="6" s="1"/>
  <c r="AL128" i="6"/>
  <c r="AM128" i="6" s="1"/>
  <c r="AL127" i="6"/>
  <c r="AM127" i="6" s="1"/>
  <c r="AL58" i="6"/>
  <c r="AL52" i="6"/>
  <c r="AL46" i="6"/>
  <c r="AL51" i="6"/>
  <c r="AL56" i="6"/>
  <c r="AL54" i="6"/>
  <c r="AL50" i="6"/>
  <c r="AL40" i="6"/>
  <c r="AL39" i="6"/>
  <c r="AL38" i="6"/>
  <c r="AL42" i="6"/>
  <c r="AL44" i="6"/>
  <c r="AL43" i="6"/>
  <c r="AL37" i="6"/>
  <c r="AL36" i="6"/>
  <c r="AL32" i="6"/>
  <c r="AL92" i="6"/>
  <c r="AF29" i="4"/>
  <c r="AG29" i="4" s="1"/>
  <c r="AH29" i="4" l="1"/>
  <c r="Q30" i="8"/>
  <c r="Q55" i="9"/>
  <c r="P55" i="9" s="1"/>
  <c r="AM91" i="6"/>
  <c r="Q85" i="9"/>
  <c r="AM92" i="6"/>
  <c r="Q86" i="9"/>
  <c r="Q87" i="9"/>
  <c r="AM93" i="6"/>
  <c r="AM96" i="6"/>
  <c r="Q81" i="9"/>
  <c r="O81" i="9" s="1"/>
  <c r="Q50" i="9"/>
  <c r="O50" i="9" s="1"/>
  <c r="AM31" i="6"/>
  <c r="O30" i="9" s="1"/>
  <c r="AM58" i="6"/>
  <c r="Q53" i="9"/>
  <c r="AM32" i="6"/>
  <c r="Q31" i="9"/>
  <c r="Q48" i="9"/>
  <c r="AM49" i="6"/>
  <c r="Q44" i="9"/>
  <c r="AM36" i="6"/>
  <c r="Q33" i="9"/>
  <c r="AM50" i="6"/>
  <c r="Q45" i="9"/>
  <c r="AM38" i="6"/>
  <c r="Q35" i="9"/>
  <c r="AM44" i="6"/>
  <c r="Q40" i="9"/>
  <c r="AM40" i="6"/>
  <c r="Q37" i="9"/>
  <c r="AM51" i="6"/>
  <c r="Q46" i="9"/>
  <c r="AM42" i="6"/>
  <c r="Q38" i="9"/>
  <c r="AM46" i="6"/>
  <c r="Q42" i="9"/>
  <c r="AM37" i="6"/>
  <c r="Q34" i="9"/>
  <c r="AM54" i="6"/>
  <c r="Q49" i="9"/>
  <c r="AM52" i="6"/>
  <c r="Q47" i="9"/>
  <c r="AM43" i="6"/>
  <c r="Q39" i="9"/>
  <c r="AM39" i="6"/>
  <c r="Q36" i="9"/>
  <c r="AM56" i="6"/>
  <c r="Q51" i="9"/>
  <c r="P30" i="9"/>
  <c r="P85" i="9" l="1"/>
  <c r="O85" i="9" s="1"/>
  <c r="Q84" i="9"/>
  <c r="P30" i="8"/>
  <c r="O30" i="8"/>
  <c r="O55" i="9"/>
  <c r="P87" i="9"/>
  <c r="O87" i="9" s="1"/>
  <c r="P86" i="9"/>
  <c r="O86" i="9" s="1"/>
  <c r="P89" i="9"/>
  <c r="O89" i="9"/>
  <c r="P81" i="9"/>
  <c r="P50" i="9"/>
  <c r="P48" i="9"/>
  <c r="O48" i="9"/>
  <c r="P53" i="9"/>
  <c r="O53" i="9"/>
  <c r="O31" i="9"/>
  <c r="P31" i="9"/>
  <c r="O44" i="9"/>
  <c r="P44" i="9"/>
  <c r="O39" i="9"/>
  <c r="P39" i="9"/>
  <c r="O42" i="9"/>
  <c r="P42" i="9"/>
  <c r="P40" i="9"/>
  <c r="O40" i="9"/>
  <c r="P36" i="9"/>
  <c r="O36" i="9"/>
  <c r="O47" i="9"/>
  <c r="P47" i="9"/>
  <c r="P34" i="9"/>
  <c r="O34" i="9"/>
  <c r="O38" i="9"/>
  <c r="P38" i="9"/>
  <c r="P37" i="9"/>
  <c r="O37" i="9"/>
  <c r="P35" i="9"/>
  <c r="O35" i="9"/>
  <c r="O45" i="9"/>
  <c r="P45" i="9"/>
  <c r="O51" i="9"/>
  <c r="P51" i="9"/>
  <c r="P49" i="9"/>
  <c r="O49" i="9"/>
  <c r="P46" i="9"/>
  <c r="O46" i="9"/>
  <c r="O33" i="9"/>
  <c r="P33" i="9"/>
  <c r="P84" i="9" l="1"/>
  <c r="O84" i="9"/>
  <c r="AL87" i="6"/>
  <c r="AL95" i="6"/>
  <c r="AM95" i="6" s="1"/>
  <c r="AL89" i="6"/>
  <c r="AM89" i="6" s="1"/>
  <c r="AK59" i="6"/>
  <c r="AL59" i="6" s="1"/>
  <c r="AK47" i="6"/>
  <c r="AL47" i="6" s="1"/>
  <c r="Q43" i="9" s="1"/>
  <c r="AL33" i="6"/>
  <c r="AM59" i="6" l="1"/>
  <c r="Q54" i="9"/>
  <c r="AM33" i="6"/>
  <c r="Q32" i="9"/>
  <c r="P43" i="9"/>
  <c r="AM87" i="6"/>
  <c r="Q82" i="9"/>
  <c r="Q83" i="9"/>
  <c r="Q88" i="9"/>
  <c r="AL63" i="6"/>
  <c r="AL64" i="6"/>
  <c r="AL61" i="6"/>
  <c r="AM47" i="6"/>
  <c r="O43" i="9" s="1"/>
  <c r="P88" i="9" l="1"/>
  <c r="O88" i="9"/>
  <c r="O83" i="9"/>
  <c r="P83" i="9"/>
  <c r="P82" i="9"/>
  <c r="O82" i="9"/>
  <c r="O54" i="9"/>
  <c r="P54" i="9"/>
  <c r="AM64" i="6"/>
  <c r="Q58" i="9"/>
  <c r="AM63" i="6"/>
  <c r="Q57" i="9"/>
  <c r="AM61" i="6"/>
  <c r="Q56" i="9"/>
  <c r="P32" i="9"/>
  <c r="O32" i="9"/>
  <c r="Q110" i="9"/>
  <c r="AL66" i="6"/>
  <c r="Q106" i="9"/>
  <c r="P106" i="9" s="1"/>
  <c r="Q107" i="9"/>
  <c r="Q108" i="9"/>
  <c r="Q109" i="9"/>
  <c r="O106" i="9" l="1"/>
  <c r="P107" i="9"/>
  <c r="O107" i="9"/>
  <c r="O109" i="9"/>
  <c r="P109" i="9"/>
  <c r="P110" i="9"/>
  <c r="O110" i="9"/>
  <c r="P108" i="9"/>
  <c r="O108" i="9"/>
  <c r="O58" i="9"/>
  <c r="P58" i="9"/>
  <c r="O57" i="9"/>
  <c r="P57" i="9"/>
  <c r="O56" i="9"/>
  <c r="P56" i="9"/>
  <c r="AM66" i="6"/>
  <c r="Q60" i="9"/>
  <c r="O60" i="9" l="1"/>
  <c r="P60" i="9"/>
</calcChain>
</file>

<file path=xl/comments1.xml><?xml version="1.0" encoding="utf-8"?>
<comments xmlns="http://schemas.openxmlformats.org/spreadsheetml/2006/main">
  <authors>
    <author>Author</author>
  </authors>
  <commentList>
    <comment ref="AE38" authorId="0" shapeId="0">
      <text>
        <r>
          <rPr>
            <b/>
            <sz val="9"/>
            <color indexed="81"/>
            <rFont val="Tahoma"/>
            <family val="2"/>
          </rPr>
          <t>Counting number of interruptions over 10 during shift to shift handover</t>
        </r>
      </text>
    </comment>
    <comment ref="AE44" authorId="0" shapeId="0">
      <text>
        <r>
          <rPr>
            <b/>
            <sz val="9"/>
            <color indexed="81"/>
            <rFont val="Tahoma"/>
            <family val="2"/>
          </rPr>
          <t>Counting number of handovers that took longer than 20mins</t>
        </r>
      </text>
    </comment>
  </commentList>
</comments>
</file>

<file path=xl/sharedStrings.xml><?xml version="1.0" encoding="utf-8"?>
<sst xmlns="http://schemas.openxmlformats.org/spreadsheetml/2006/main" count="1052" uniqueCount="858">
  <si>
    <t>Hospital and Health Service:</t>
  </si>
  <si>
    <t>Facility:</t>
  </si>
  <si>
    <t>Audit Date/Period:</t>
  </si>
  <si>
    <t>Facility Questions</t>
  </si>
  <si>
    <t>Response</t>
  </si>
  <si>
    <t>Ward 1</t>
  </si>
  <si>
    <t>Ward 2</t>
  </si>
  <si>
    <t>Ward 3</t>
  </si>
  <si>
    <t>Ward 4</t>
  </si>
  <si>
    <t>Ward 5</t>
  </si>
  <si>
    <t>Ward/Unit:</t>
  </si>
  <si>
    <t>Ward/Unit Questions</t>
  </si>
  <si>
    <t>Ward 6</t>
  </si>
  <si>
    <t>Ward 7</t>
  </si>
  <si>
    <t>Ward 8</t>
  </si>
  <si>
    <t>Ward 9</t>
  </si>
  <si>
    <t>Ward 10</t>
  </si>
  <si>
    <t>Patient collection audit tool: collects patient level data (on a ward/unit) for each patient audited (for Edition 2 of the NSQHS Standards)</t>
  </si>
  <si>
    <t>Documentation audit - Patient</t>
  </si>
  <si>
    <t>Contents</t>
  </si>
  <si>
    <t>Ward/Unit Results</t>
  </si>
  <si>
    <t>Percentage</t>
  </si>
  <si>
    <t>Total number audited</t>
  </si>
  <si>
    <t>Number met</t>
  </si>
  <si>
    <t>Ward/Unit collection audit tool: collects ward/unit level data (for Edition 2 of the NSQHS Standards)</t>
  </si>
  <si>
    <t>Patient collation audit tool: collates the results for the audited patients (for Edition 2 of the NSQHS Standards)</t>
  </si>
  <si>
    <t>Ward/Unit collation audit tool: collates the results for the audited wards/units (for Edition 2 of the NSQHS Standards)</t>
  </si>
  <si>
    <t>Results for Ward_Unit</t>
  </si>
  <si>
    <t>Results for Patient</t>
  </si>
  <si>
    <t>Pt 1</t>
  </si>
  <si>
    <t>Pt = Patient</t>
  </si>
  <si>
    <t>Pt 2</t>
  </si>
  <si>
    <t>Pt 3</t>
  </si>
  <si>
    <t>Pt 4</t>
  </si>
  <si>
    <t>Pt 5</t>
  </si>
  <si>
    <t>Pt 6</t>
  </si>
  <si>
    <t>Pt 7</t>
  </si>
  <si>
    <t>Pt 8</t>
  </si>
  <si>
    <t>Pt 9</t>
  </si>
  <si>
    <t>Pt 10</t>
  </si>
  <si>
    <t>Pt 11</t>
  </si>
  <si>
    <t>Pt 12</t>
  </si>
  <si>
    <t>Pt 13</t>
  </si>
  <si>
    <t>Pt 14</t>
  </si>
  <si>
    <t>Pt 15</t>
  </si>
  <si>
    <t>Pt 16</t>
  </si>
  <si>
    <t>Pt 17</t>
  </si>
  <si>
    <t>Pt 18</t>
  </si>
  <si>
    <t>Pt 19</t>
  </si>
  <si>
    <t>Pt 20</t>
  </si>
  <si>
    <t>Ward 11</t>
  </si>
  <si>
    <t>Ward 12</t>
  </si>
  <si>
    <t>Ward 13</t>
  </si>
  <si>
    <t>Ward 14</t>
  </si>
  <si>
    <t>Ward 15</t>
  </si>
  <si>
    <t>Audit Tools to audit against Edition 2 of the NSQHS Standards</t>
  </si>
  <si>
    <t>If yes to 3.0, is there evidence</t>
  </si>
  <si>
    <t>• there are Terms of Reference?</t>
  </si>
  <si>
    <t>• there are consumer advisors that reflect the day-to-day patient community?</t>
  </si>
  <si>
    <t>• Aboriginal and Torres Strait Islander communities are represented?</t>
  </si>
  <si>
    <t>• it is multidisciplinary?</t>
  </si>
  <si>
    <t>• has endorsed a facility-wide strategy that outlines clinical communication processes?</t>
  </si>
  <si>
    <t>• regularly reviews, as required, policies, procedures or protocols that support effective clinical communication?</t>
  </si>
  <si>
    <t>• reviews the processes for providing feedback to the workforce, patients, consumers and the community about the organisation's clinical communication performance?</t>
  </si>
  <si>
    <t>• audits the use of clinical communication forms and tools?</t>
  </si>
  <si>
    <t>• reviews reports on clinical communication provided to clinical units, senior executive and relevant committees?</t>
  </si>
  <si>
    <t>• reviews reports on clinical incidents that relate to clinical communication?</t>
  </si>
  <si>
    <t>• reviews quality improvement plans that outline designated responsibilities and timeframes for completion of improvement activities?</t>
  </si>
  <si>
    <t>• ensures that mitigation strategies are in place for clinical communication risks?</t>
  </si>
  <si>
    <t>Is there evidence that the facility (or at service level) has a governing body that oversees clinical communication?</t>
  </si>
  <si>
    <t>• situations when identification, procedure matching, structured clinical handover, communication of critical information and documentation are required?</t>
  </si>
  <si>
    <t>• agreed processes for communicating in specific situations, the structure and method of communication and relevant information to be communicated?</t>
  </si>
  <si>
    <t>• guidance on how to engage with, and support, patients and carers to communicate about their care?</t>
  </si>
  <si>
    <t>• agreed processes for when a patient is transferred in or out of the facility, i.e. shared understanding of roles, responsibilities, how communication should occur and the documentation of clinical information with external transport services, e.g. ambulance, Royal Flying Doctor Service?</t>
  </si>
  <si>
    <t>• the expectations and requirements for non-clinicians when they are communicating with patients (including maintaining patient confidentiality)?</t>
  </si>
  <si>
    <t>• the processes for patients, carers and families to communicate critical information that has emerged or changed to the clinicians who are responsible for the patient's care?</t>
  </si>
  <si>
    <t>• they define the audit process to be undertaken to assess against it?</t>
  </si>
  <si>
    <t>• they detail the date they became effective?</t>
  </si>
  <si>
    <t>• they detail the date of the next revision?</t>
  </si>
  <si>
    <t>• they reference the source documents (if applicable) particularly where they are represented as best practice?</t>
  </si>
  <si>
    <t>• the workforce knows the documents exist, can access them and know and use the contents?</t>
  </si>
  <si>
    <t>• audits of workforce compliance with the documents are undertaken?</t>
  </si>
  <si>
    <t>Is there evidence that the facility (or at service level) has policies, procedures or protocols that support effective clinical communication?</t>
  </si>
  <si>
    <t>• the system is regularly reviewed and risks reported to the governing body, the workforce and consumers?</t>
  </si>
  <si>
    <t>• of a risk register that includes actions to address identified risks and the 'risk owner'?</t>
  </si>
  <si>
    <t>Is there evidence that the facility (or at service level) has risk management systems to identify, monitor, manage and review risks associated with poor clinical communication or communication errors?</t>
  </si>
  <si>
    <t>• information about what is required, roles and responsibilities, including how and when to escalate care, and who to?</t>
  </si>
  <si>
    <t>• the structure or standardised format to be used for communicating identification, procedure matching, clinical handover and communication of critical information?</t>
  </si>
  <si>
    <t>• the use of communication tools?</t>
  </si>
  <si>
    <t>• documentation requirements?</t>
  </si>
  <si>
    <t>• attendance at training sessions is recorded?</t>
  </si>
  <si>
    <t>• training is matched to staff training needs?</t>
  </si>
  <si>
    <t>• staff feedback reports of the sessions are evaluated and incorporated into the next revision?</t>
  </si>
  <si>
    <t>Is there evidence that the facility (or at service level) provides staff education on the policies, processes and tools for clinical communication?</t>
  </si>
  <si>
    <t>If yes to 4.0, is there evidence regular training needs analysis has been undertaken to assess staff requirements?</t>
  </si>
  <si>
    <t>If yes to 4.0, is there evidence it includes</t>
  </si>
  <si>
    <t>If yes to 4.0, is there evidence that</t>
  </si>
  <si>
    <t>If yes to 1.0, is there evidence</t>
  </si>
  <si>
    <t>If yes to 1.0, is there evidence, e.g. in the minutes, the governing body</t>
  </si>
  <si>
    <t>If yes to 2.0, is there evidence they include</t>
  </si>
  <si>
    <t>• the system allows the reporting of incidents associated with electronic health systems (if ieMR is implemented in the facility)?</t>
  </si>
  <si>
    <t>Is there evidence that the facility (or at service level) has an incident management system for reporting, investigating and analysing poor clinical communication or communication incidents?</t>
  </si>
  <si>
    <t>If yes to 5.0, is there evidence</t>
  </si>
  <si>
    <t>Is there evidence that the facility (or at service level) monitors, evaluates and continuously improves clinical communication?</t>
  </si>
  <si>
    <t>Is there evidence that the facility (or at service level) has undertaken quality improvement activities for clinical communication?</t>
  </si>
  <si>
    <t>If yes to 8.0, is there evidence that the system has policies and procedures that include</t>
  </si>
  <si>
    <t>• points of care at which patient identification must occur, including patient registration or admission, administration of care, therapy or medicines, and clinical handover, transfer and discharge?</t>
  </si>
  <si>
    <t>• the three approved patient identifiers to be used on each occasion, which may include patient full name, date of birth, gender, address, healthcare record number, Individual Healthcare Identifier?</t>
  </si>
  <si>
    <t>• the three approved patient identifiers to be recorded in the healthcare record, including the Individual Healthcare Identifier?</t>
  </si>
  <si>
    <t>• identifying where ID bands are to be used and what arrangements are in place for maintaining and checking the identity of people who are not wearing ID bands?</t>
  </si>
  <si>
    <t>Is there evidence that the facility (or at service level) has a comprehensive system for the reliable and correct identification of patients when care, medicine, therapy and other services are provided or transferred?</t>
  </si>
  <si>
    <t>• information about minimum content for handover is easily available to the workforce?</t>
  </si>
  <si>
    <t>• the workforce is aware of what the minimum information content is for handover?</t>
  </si>
  <si>
    <t>• the workforce is aware of their roles and responsibilities for communicating and receiving information?</t>
  </si>
  <si>
    <t>• there is workforce orientation and training about the effective transfer of the correct information?</t>
  </si>
  <si>
    <t>Is there evidence that the facility (or at service level) defines the minimum information content to be communicated at clinical handover?</t>
  </si>
  <si>
    <t xml:space="preserve">If yes to 9.0, is there evidence </t>
  </si>
  <si>
    <t>• when documentation is required?</t>
  </si>
  <si>
    <t>• what information needs to be documented, including critical information, risks, reassessment processes and outcomes, and changes to the care plan?</t>
  </si>
  <si>
    <t>• what format of documentation is required?</t>
  </si>
  <si>
    <t>• where information should be documented, and how to gain access to and use the organisation's information management system?</t>
  </si>
  <si>
    <t>• roles and responsibilities relating to documentation?</t>
  </si>
  <si>
    <t>Is there evidence that the facility (or at service level) has policies and procedures on documentation requirements in the patients healthcare record (either for paper-based or digital records)?</t>
  </si>
  <si>
    <t>For each policy, procedure or protocol, is there evidence</t>
  </si>
  <si>
    <t>At 'Sign In':</t>
  </si>
  <si>
    <t>At 'Time Out':</t>
  </si>
  <si>
    <t>Surgical Safety Checklist</t>
  </si>
  <si>
    <t>Has the patient been admitted for a surgical procedure?</t>
  </si>
  <si>
    <t>If yes to 1.0, does the patient have a surgical safety checklist?</t>
  </si>
  <si>
    <t>• has the patient’s identity box been completed?</t>
  </si>
  <si>
    <t>• has the site/side box been completed?</t>
  </si>
  <si>
    <t>• has the procedure box been completed?</t>
  </si>
  <si>
    <t>• has the consent box been completed?</t>
  </si>
  <si>
    <t>If yes to 1.0 &amp; 1.1, in the 'sign in' section, has the site marked box (either Yes or N/A) been completed?</t>
  </si>
  <si>
    <t>• has the patient confirm box been completed?</t>
  </si>
  <si>
    <t>Perioperative Patient Record (PPR)</t>
  </si>
  <si>
    <t>Procedure Informed Consent Form</t>
  </si>
  <si>
    <t>Medication Safety</t>
  </si>
  <si>
    <t>Has the patient been admitted for a procedure?</t>
  </si>
  <si>
    <t>If yes to 3.0, is there a written and signed informed consent form?</t>
  </si>
  <si>
    <t>Observational audit - Patient</t>
  </si>
  <si>
    <t>What method is used to identify the patient? Select only one method</t>
  </si>
  <si>
    <t>Identification Bands</t>
  </si>
  <si>
    <t>Record the number of interruptions that occur during the clinical handover process (using the categories below):</t>
  </si>
  <si>
    <t>• Total interruptions</t>
  </si>
  <si>
    <t>• Name</t>
  </si>
  <si>
    <t>• DOB</t>
  </si>
  <si>
    <t>• Other</t>
  </si>
  <si>
    <t>• Medical</t>
  </si>
  <si>
    <t>• Nursing</t>
  </si>
  <si>
    <t>• Allied health</t>
  </si>
  <si>
    <t>• post-procedure instructions?</t>
  </si>
  <si>
    <t>• future appointment times?</t>
  </si>
  <si>
    <t>• URN</t>
  </si>
  <si>
    <t>URN:</t>
  </si>
  <si>
    <t>If yes to 3.0, 3.1 &amp; 3.2, has the patient consented to the procedure by completing their name and signed and dated?</t>
  </si>
  <si>
    <t xml:space="preserve">• the facility uses a tool for structured handover, e.g. ISBAR, SHARED? </t>
  </si>
  <si>
    <t>Percentage of patients who had the patient identification complete on all pages of the medication chart</t>
  </si>
  <si>
    <t>Number of Yes</t>
  </si>
  <si>
    <t>Number of No</t>
  </si>
  <si>
    <t>Total Number Audited</t>
  </si>
  <si>
    <t>Facility Collection &amp; Results</t>
  </si>
  <si>
    <t>Ward_Unit Collection</t>
  </si>
  <si>
    <t>Patient Collection</t>
  </si>
  <si>
    <t>Notes:</t>
  </si>
  <si>
    <t xml:space="preserve"> </t>
  </si>
  <si>
    <t>If no to 2.2, has it been partially completed, i.e. for 1 or 2 checks?</t>
  </si>
  <si>
    <t>If no to 2.4, has it been partially completed, i.e. for 1 or 2 checks?</t>
  </si>
  <si>
    <t>If no to 2.6, has it been partially completed, i.e. for 1 or 2 checks?</t>
  </si>
  <si>
    <t>If no to 2.8, has it been partially completed, i.e. for 1 or 2 checks?</t>
  </si>
  <si>
    <t>Percentage of patients admitted for a surgical procedure</t>
  </si>
  <si>
    <t>Percentage of patients admitted for a surgical procedure with a Surgical Safety Checklist</t>
  </si>
  <si>
    <t>Percentage of patients admitted for a procedure</t>
  </si>
  <si>
    <t>Measurement Plan</t>
  </si>
  <si>
    <t>Percentage of patients with Photo ID with the patient identifiers (URN, Name, DOB) correct and photo current</t>
  </si>
  <si>
    <t xml:space="preserve">Criteria </t>
  </si>
  <si>
    <t>Item</t>
  </si>
  <si>
    <t>Action</t>
  </si>
  <si>
    <t>Actions required</t>
  </si>
  <si>
    <t>Audit Tool</t>
  </si>
  <si>
    <t>Goal</t>
  </si>
  <si>
    <t>Indicator</t>
  </si>
  <si>
    <t>Question on Audit Tool</t>
  </si>
  <si>
    <t>Response options</t>
  </si>
  <si>
    <t>Numerator</t>
  </si>
  <si>
    <t>Denominator</t>
  </si>
  <si>
    <t>Clinical governance and quality improvement to support effective communication</t>
  </si>
  <si>
    <t>Integrating clinical governance</t>
  </si>
  <si>
    <t>Clinicians use the safety and quality systems from the Clinical Governance Standard when:
a. Implementing policies and procedures to support effective clinical communication
b. Managing risks associated with clinical communication
c. Identifying training requirements for effective and coordinated clinical communication</t>
  </si>
  <si>
    <t>Facility</t>
  </si>
  <si>
    <t>Identify if the facility has a governing body that oversees clinical communication</t>
  </si>
  <si>
    <t>Evidence that the facility has a governing body that oversees clinical communication</t>
  </si>
  <si>
    <t>Identify if the facility has policies, procedures or protocols that support effective clinical communication</t>
  </si>
  <si>
    <t>Evidence that the facility has policies, procedures or protocols that support effective clinical communication</t>
  </si>
  <si>
    <t>Identify if the facility has risk management systems to identify, monitor, manage and review risks associated with poor clinical communication or communication errors</t>
  </si>
  <si>
    <t>Evidence that the facility has risk management systems to identify, monitor, manage and review risks associated with poor clinical communication or communication errors</t>
  </si>
  <si>
    <t xml:space="preserve">
Yes; No
Yes; No
Yes; No
Yes; No
Yes; No
text box</t>
  </si>
  <si>
    <t>Identify if the facility provides staff education on the policies, processes and tools for clinical communication</t>
  </si>
  <si>
    <t>Evidence that the facility provides staff education on the policies, processes and tools for clinical communication</t>
  </si>
  <si>
    <t>4.0 Is there evidence that the facility (or at service level) provides staff education on the policies, processes and tools for clinical communication?
4.1 If yes to 4.0, is there evidence regular training needs analysis has been undertaken to assess staff requirements?
4.2 If yes to 4.0, is there evidence it includes
• information about what is required, roles and responsibilities, including how and when to escalate care, and who to?
• the structure or standardised format to be used for communicating identification, procedure matching, clinical handover and communication of critical information?
• the use of communication tools?
• documentation requirements?
4.3 If yes to 4.0, is there evidence that
• attendance at training sessions is recorded?
• training is matched to staff training needs?
• staff feedback reports of the sessions are evaluated and incorporated into the next revision?
4.4 If yes to 4.0, provide comments on the training sessions and resources that are provided and when.</t>
  </si>
  <si>
    <t xml:space="preserve">
Yes; No
Yes; No
Yes; No
Yes; No
Yes; No
Yes; No
Yes; No
Yes; No
Yes; No
text box</t>
  </si>
  <si>
    <t>Applying quality improvement systems</t>
  </si>
  <si>
    <t>The health service organisation applies the quality improvement system from the Clinical Governance Standard when:
a. Monitoring the effectiveness of clinical communication and associated processes
b. Implementing strategies to improve clinical communication and associated processes
c. Reporting on the effectiveness and outcomes of clinical communication processes</t>
  </si>
  <si>
    <t>Identify if the facility has an incident management system for reporting, investigating and analysing poor clinical communication or communication incidents</t>
  </si>
  <si>
    <t>Evidence of an incident management system for reporting, investigating and analysing poor clinical communication or communication incidents</t>
  </si>
  <si>
    <t>Identify if the facility monitors, evaluates and continuously improves clinical communication</t>
  </si>
  <si>
    <t>Evidence that the facility monitors, evaluates and continuously improves clinical communication</t>
  </si>
  <si>
    <t>Identify if the facility has undertaken quality improvement activities for clinical communication</t>
  </si>
  <si>
    <t>Evidence that the facility has undertaken quality improvement activities for clinical communication</t>
  </si>
  <si>
    <t xml:space="preserve">
Yes; No
text box</t>
  </si>
  <si>
    <t>Partnering with consumers</t>
  </si>
  <si>
    <t>Organisational processes to support effective communication</t>
  </si>
  <si>
    <t>The health service organisation has clinical communications processes to support effective communication when:
a. Identification and procedure matching should occur
b. All or part of a patient's care is transferred within the organisation, between multidisciplinary teams, between clinicians or between organisations; and on discharge
c. Critical information about a patient's care, including information on risks, emerges or changes</t>
  </si>
  <si>
    <t>Correct identification and procedure matching</t>
  </si>
  <si>
    <t>The health service organisation:
a. Defines approved identifiers for patients according to best-practice guidelines
b. Requires at least three approved identifiers on registration and admission; when care, medication, therapy and other services are provided; and when clinical handover, transfer or discharge documentation is generated</t>
  </si>
  <si>
    <t>Identify if the facility has a comprehensive system for the reliable and correct identification of patients when care, medicine, therapy and other services are provided or transferred</t>
  </si>
  <si>
    <t>Evidence that the facility has a comprehensive system for the reliable and correct identification of patients when care, medicine, therapy and other services are provided or transferred</t>
  </si>
  <si>
    <t>The health service organisation specifies the:
a. Processes to correctly match patients to their care
b. Information that should be documented about the processes of correctly matching patients to their intended care</t>
  </si>
  <si>
    <t>Patient</t>
  </si>
  <si>
    <t>Yes; No</t>
  </si>
  <si>
    <t>Yes; No; Unable to verify at bedside</t>
  </si>
  <si>
    <t>Identify patients in the ward/unit who had correct labelling documented on the Surgical Safety Checklist</t>
  </si>
  <si>
    <t>Identify patients in the ward/unit who had correct labelling documented on the Perioperative Patient Record</t>
  </si>
  <si>
    <t>Identify patients in the ward/unit who had correct labelling documented on the procedure consent form</t>
  </si>
  <si>
    <t>Identify patients in the ward/unit who had the patient identification complete on all pages of the medication chart</t>
  </si>
  <si>
    <t>Ward</t>
  </si>
  <si>
    <t>Communication at handover</t>
  </si>
  <si>
    <t>Clinical handover</t>
  </si>
  <si>
    <t>The health service organisation, in collaboration with clinicians, defines the:
a. Minimum information content to be communicated at clinical handover, based on best-practice guidelines
b. Risks relevant to the service context and the particular needs of patients, carers and families
c. Clinicians who are involved in the clinical handover</t>
  </si>
  <si>
    <t>Identify if the facility defines the minimum information content to be communicated at clinical handover</t>
  </si>
  <si>
    <t>Evidence that the facility defines the minimum information content to be communicated at clinical handover</t>
  </si>
  <si>
    <t>Clinicians use structured clinical handover processes that include:
a. Preparing and scheduling clinical handover
b. Having the relevant information at clinical handover
c. Organising relevant clinicians and others to participate in clinical handover
d. Being aware of the patient's goals and preferences
e. Supporting patients, carers and families to be involved in clinical handover, in accordance with the wishes of the patient
f. Ensuring that clinical handover results in the transfer of responsibility and accountability for care</t>
  </si>
  <si>
    <t>Identify the extent of interruptions during clinical handover - view to reduce the number of interruptions during clinical handover</t>
  </si>
  <si>
    <t>Identify the extent of lengthy handovers</t>
  </si>
  <si>
    <t>Yes; No
Yes; No 
Yes; No</t>
  </si>
  <si>
    <t xml:space="preserve">
Yes; No</t>
  </si>
  <si>
    <t xml:space="preserve">
Yes; No
Yes; No
Yes; No</t>
  </si>
  <si>
    <t>Communication of critical information</t>
  </si>
  <si>
    <t>Communicating critical information</t>
  </si>
  <si>
    <t>Clinicians and multidisciplinary teams use clinical communication processes to effectively communicate critical information, alerts and risks, in a timely way, when they emerge or change to:
a. Clinicians who can make decisions about care
b. Patients, carers and families, in accordance with the wishes of the patient</t>
  </si>
  <si>
    <t xml:space="preserve">6.10
</t>
  </si>
  <si>
    <t>The health service organisation ensures that there are communication processes for patients, carers and families to directly communicate critical information and risks about care to clinicians</t>
  </si>
  <si>
    <t>Documentation of information</t>
  </si>
  <si>
    <t>The health service organisation has processes to contemporaneously document information in the healthcare record, including:
a. Critical information, alerts and risks
b. Reassessment processes and outcomes
c. Changes to the care plan</t>
  </si>
  <si>
    <t>Identify if the facility has policies and procedures on documentation requirements in the patients healthcare record</t>
  </si>
  <si>
    <t>Evidence that the facility has policies and procedures on documentation requirements in the patients healthcare record</t>
  </si>
  <si>
    <t>• Patient Hygiene</t>
  </si>
  <si>
    <t>• Procedures/Observations</t>
  </si>
  <si>
    <t>• Ward Round</t>
  </si>
  <si>
    <t>Some of the questions may be used by the facility to demonstrate evidence for other actions, in addition to the action it has been aligned with.</t>
  </si>
  <si>
    <t>Are the identifiers in black text on a white background on all ID used?</t>
  </si>
  <si>
    <t xml:space="preserve">
Yes; No
Yes; No
Yes; No
Yes; No
Yes; No
Yes; No
Yes; No
Yes; No
Yes; No
Yes; No
Yes; No
Yes; No
Yes; No
Yes; No
text box</t>
  </si>
  <si>
    <t>Yes; No; N/A</t>
  </si>
  <si>
    <t>URN; Name; DOB</t>
  </si>
  <si>
    <t>Clinicians use organisational processes from the Partnering with Consumers Standard to effectively communicate with patients, carers and families during high-risk situations to:
a. Actively involve patients in their own care
b. Meet the patient's information needs
c. Share decision-making</t>
  </si>
  <si>
    <t>© State of Queensland (Queensland Health) 2018</t>
  </si>
  <si>
    <t>Neonate/newborn patient identification</t>
  </si>
  <si>
    <t>• If yes, is there evidence that the evaluation data are reviewed regularly by a committee/group?</t>
  </si>
  <si>
    <t>• If yes, is it regularly reviewed and kept up to date?</t>
  </si>
  <si>
    <t xml:space="preserve">
Yes; No
Yes; No
Yes; No
Yes; No
Yes; No
Yes; No
Yes; No
Yes; No</t>
  </si>
  <si>
    <t>Identify if patients with Photo ID have all patient identifiers correct and current phot</t>
  </si>
  <si>
    <t>Identify if patients with ID Band have a single band</t>
  </si>
  <si>
    <t>Identify if patients with a single ID Band have a white or red band</t>
  </si>
  <si>
    <t>Identify if patients with a single white or red ID Band has the patient identification details correct</t>
  </si>
  <si>
    <t>Identify if patients with a single white or red ID Band has all core identifiers present</t>
  </si>
  <si>
    <t>8.0 Is there evidence that the facility (or at service level) has a comprehensive system for the reliable and correct identification of patients when care, medicine, therapy and other services are provided or transferred?
8.1 If yes to 8.0, is there evidence that the system has policies and procedures that include:
• points of care at which patient identification must occur, including patient registration or admission, administration of care, therapy or medicines, and clinical handover, transfer and discharge?
• the three approved patient identifiers to be used on each occasion, which may include patient full name, date of birth, gender, address, healthcare record number, Individual Healthcare Identifier?
• the three approved patient identifiers to be recorded in the healthcare record, including the Individual Healthcare Identifier?
• identifying where ID bands are to be used and what arrangements are in place for maintaining and checking the identity of people who are not wearing ID bands?
8.2 If yes to 8.0, outline details.</t>
  </si>
  <si>
    <t xml:space="preserve">
Yes; No
Yes; No
Yes; No
Yes; No
Yes; No
text box</t>
  </si>
  <si>
    <t xml:space="preserve">
Yes; No
Yes; No
Yes; No
Yes; No
Yes; No
Yes; No
text box</t>
  </si>
  <si>
    <t xml:space="preserve">
Yes; No
Yes; No
Yes; No
Yes; No
Yes; No; N/A
Yes; No
Yes; No
text box</t>
  </si>
  <si>
    <t xml:space="preserve">
Yes; No
Yes; No
text box
Yes; No
text box
Yes; No
Yes; No
Yes; No
Yes; No
text box
Yes; No
Yes; No
text box</t>
  </si>
  <si>
    <t>9.0 Is there evidence that the facility (or at service level) defines the minimum information content to be communicated at clinical handover?
9.1 If yes to 9.0, is there evidence 
• information about minimum content for handover is easily available to the workforce?
• the workforce is aware of what the minimum information content is for handover?
• the workforce is aware of their roles and responsibilities for communicating and receiving information?
• there is workforce orientation and training about the effective transfer of the correct information?
• the facility uses a tool for structured handover e.g. ISBAR, SHARED?
9.2 If yes to 9.0, outline details.</t>
  </si>
  <si>
    <t xml:space="preserve">
Yes; No
Yes; No
Yes; No
Yes; No
Yes; No
Yes; No
text box</t>
  </si>
  <si>
    <t>This audit tool collects Facility level data, and the results can be printed directly from this sheet</t>
  </si>
  <si>
    <t>This audit tool collects Ward/Unit level data</t>
  </si>
  <si>
    <t>This tab presents the results of the Ward/Unit level data (that were collected on the Ward_Unit Collection tab)</t>
  </si>
  <si>
    <t>The measurement plan outlines the NSQHS Standards Actions and the audit questions and indicators aligned to them</t>
  </si>
  <si>
    <t>Facility collection audit tool and results: collects facility level data (for Edition 2 of the NSQHS Standards)</t>
  </si>
  <si>
    <t>• If yes, is it tabled at governance meetings and discussed where relevant?</t>
  </si>
  <si>
    <t>• If yes, are the reports tabled at a governance committee/group for review?</t>
  </si>
  <si>
    <t>Yes; No
Medical; Nursing; Allied health
Yes; No
Medical; Nursing; Allied health</t>
  </si>
  <si>
    <t>This audit tool collects Patient level data</t>
  </si>
  <si>
    <t>This tab presents the results of the Patient level data (that were collected on the Patient Collection tab)</t>
  </si>
  <si>
    <t>• clinical communication processes indicating how critical information, alerts or risks should occur including timeframes for communicating and the flow of information to patients, carers, families and clinicians responsible for providing care?</t>
  </si>
  <si>
    <t>• the incident management system is regularly monitored?</t>
  </si>
  <si>
    <t>• reports are developed using data in the incident management system?</t>
  </si>
  <si>
    <t>• If yes, are the reports used to identify frequency of incidents and gaps?</t>
  </si>
  <si>
    <t>Total number of eligible wards/units (Yes or No to 2.0)</t>
  </si>
  <si>
    <t xml:space="preserve">2.0 Is there evidence that the facility (or at service level) has policies, procedures or protocols that support effective clinical communication?
2.1 If yes to 2.0, is there evidence they include
• clinical communication processes indicating how critical information, alert or risks should occur, including the timeframes for communicating and the flow of information to patients, carers, families and clinicians responsible for providing care?
• situations when identification, procedure matching, structured clinical handover, communication of critical information and documentation are required?
• agreed processes for communicating in specific situations, the structure and method of communication and relevant information to be communicated?
• guidance on how to engage with, and support, patients and carers to communicate about their care?
• agreed processes for when a patient is transferred in or out of the facility, i.e. shared understanding of roles, responsibilities, how communication should occur and the documentation of clinical information with external transport services, e.g. ambulance, Royal Flying Doctor Service?
• the expectations and requirements for non-clinicians when they are communicating with patients (including maintaining patient confidentiality)?
• the processes for patients, carers and families to communicate critical information that has emerged or changed to the clinicians who are responsible for the patient's care?
</t>
  </si>
  <si>
    <t>Identify method used to identify patients</t>
  </si>
  <si>
    <t>Identify if patients with a single white or red ID Band has identifiers in black text on a white background</t>
  </si>
  <si>
    <t>Identify if patients with a single white or red ID Band has identifiers in black text on a white background with legible identifiers</t>
  </si>
  <si>
    <t>If yes to 1.0, does the patient have a Perioperative Patient Record?</t>
  </si>
  <si>
    <t>If yes to 3.0, 3.1 &amp; 3.2, has the doctor/delegate section been completed with name, designation, signature and date?</t>
  </si>
  <si>
    <t>As per 6.1 and 6.6</t>
  </si>
  <si>
    <t>If yes to 1.0 &amp; 2.0, has Question 2 on the PPR had procedure consent box been completed for ALL checks 1, 2 and 3?</t>
  </si>
  <si>
    <t>If yes to 1.0 &amp; 2.0, has Question 3 on the PPR had procedure stated box been completed for ALL checks 1, 2 and 3?</t>
  </si>
  <si>
    <t>If yes to 1.0 &amp; 2.0, has Question 4 on the PPR had surgical site marked box been completed for ALL checks 1, 2 and 3?</t>
  </si>
  <si>
    <t>Identify if the facility undertake audits that observe staff completing the surgical safety checklist</t>
  </si>
  <si>
    <t>Identify if the ward/unit records minimum details in the discharge summary</t>
  </si>
  <si>
    <t xml:space="preserve">
Yes; No
Yes; No
Yes; No
Yes; No
Yes; No
Yes; No
Yes; No</t>
  </si>
  <si>
    <t>●  Each facility needs to determine those audit questions that are applicable to their facility/health service circumstances for review
●  Some questions and responses may not be applicable and can be adapted to suit individual requirements
●  The measurement plan details each audit question and the action it aligns to in the standard</t>
  </si>
  <si>
    <t>●  Each facility needs to determine those audit questions that are applicable to their facility/health service circumstances for review
●  Some questions and responses may not be applicable (e.g. at a ward/unit level) and can be adapted to suit individual requirements
●  The measurement plan details each audit question and the action it aligns to in the standard</t>
  </si>
  <si>
    <t>Up to 20 patients can be audited on the tool</t>
  </si>
  <si>
    <t>Up to 15 wards/units can be audited on the tool</t>
  </si>
  <si>
    <t>time in text box
time in text box
time in text box
time in text box
Yes; No
time in text box</t>
  </si>
  <si>
    <t>Is there evidence that the ward/unit has guidelines and forms for patients transferred to other facilities for ongoing care or investigation?</t>
  </si>
  <si>
    <t>• the material provides information to patients tailored to their specific needs and level of health literacy?</t>
  </si>
  <si>
    <t>• of material aimed at staff?</t>
  </si>
  <si>
    <t>• the workforce is aware of the material?</t>
  </si>
  <si>
    <t>• of processes for routinely distributing the material?</t>
  </si>
  <si>
    <t>• the needs of culturally and linguistically diverse populations are taken into consideration?</t>
  </si>
  <si>
    <t>• that communication strategies are evaluated and modified accordingly?</t>
  </si>
  <si>
    <t>• of consumer input in the development and review of the communication material?</t>
  </si>
  <si>
    <t>• that attendance at the training session is recorded?</t>
  </si>
  <si>
    <t>• that training is matched to staff training needs?</t>
  </si>
  <si>
    <t>• that staff feedback reports of the sessions are evaluated and incorporated into the next revision?</t>
  </si>
  <si>
    <t>• there is consumer input, e.g. stories, presentations or advice regarding the development of training materials?</t>
  </si>
  <si>
    <t>• defines the audit process to be undertaken to assess against it?</t>
  </si>
  <si>
    <t>• details the date it became effective?</t>
  </si>
  <si>
    <t>• details the date of the next revision?</t>
  </si>
  <si>
    <t>• references the source documents (if applicable) particularly where it represents best practice?</t>
  </si>
  <si>
    <t>• the workforce knows the document exists, can access it and know and use the contents?</t>
  </si>
  <si>
    <t>If yes to 1.0, is there evidence the procedure/protocol</t>
  </si>
  <si>
    <t>Staff Member 1</t>
  </si>
  <si>
    <t>Staff Member 2</t>
  </si>
  <si>
    <t>Staff Member 3</t>
  </si>
  <si>
    <t>Staff Member 4</t>
  </si>
  <si>
    <t>Staff Member 5</t>
  </si>
  <si>
    <t>Staff Member 6</t>
  </si>
  <si>
    <t>Staff Member 7</t>
  </si>
  <si>
    <t>Staff Member 8</t>
  </si>
  <si>
    <t>Staff Member 9</t>
  </si>
  <si>
    <t>Staff Member 10</t>
  </si>
  <si>
    <t>Staff Member 11</t>
  </si>
  <si>
    <t>Staff Member 12</t>
  </si>
  <si>
    <t>Staff Member 13</t>
  </si>
  <si>
    <t>Staff Member 14</t>
  </si>
  <si>
    <t>Staff Member 15</t>
  </si>
  <si>
    <t>Was the patient's identity confirmed verbally with the patient or carer?</t>
  </si>
  <si>
    <t>Was the surgical registrar or surgical representative present during the identity confirmation?</t>
  </si>
  <si>
    <t>Was the intended procedure checked with the patient or carer?</t>
  </si>
  <si>
    <t>Were responses from team members audible?</t>
  </si>
  <si>
    <t>Were all operating team members made aware of all relevant patient identification and procedure details prior to commencement of surgery?</t>
  </si>
  <si>
    <t>Was there a visual check of the operative site and side markings?</t>
  </si>
  <si>
    <t>Details of the communication material and the 'owner'</t>
  </si>
  <si>
    <t>Details of the documents, where kept, review date, and the 'owner'</t>
  </si>
  <si>
    <t>Details of when/how is this undertaken in the orientation process and who facilitates it</t>
  </si>
  <si>
    <t>• Details of the actions as per plan</t>
  </si>
  <si>
    <t>• Details of the committee/group</t>
  </si>
  <si>
    <t>Details of the 'owner', the clinical lead, where the plans are filed and how often they are reviewed</t>
  </si>
  <si>
    <t>Details of who conducts the audit</t>
  </si>
  <si>
    <t>Details of what information is collected and on what tool</t>
  </si>
  <si>
    <t>Percentage of wards/units that have guidelines and forms for patients transferred to other facilities for ongoing care or investigation</t>
  </si>
  <si>
    <t>• Percentage of wards/units that record post-procedure instructions in the discharge summary</t>
  </si>
  <si>
    <t>• Percentage of wards/units that record future appointment times in the discharge summary</t>
  </si>
  <si>
    <t>Up to 15 staff can be audited on the tool</t>
  </si>
  <si>
    <t>If yes to 7.0, is there evidence</t>
  </si>
  <si>
    <t>• is available to staff at the time of clinical handover?</t>
  </si>
  <si>
    <t xml:space="preserve">
Yes; No
Yes; No
Yes; No
Yes; No
Yes; No
Yes; No
Yes; No; N/A
Yes; No
Yes; No
text box</t>
  </si>
  <si>
    <t>2.0 Is there evidence that the ward/unit has guidelines and forms for patients transferred to other facilities for ongoing care or investigation?</t>
  </si>
  <si>
    <t xml:space="preserve">
Yes; No
Yes; No
Yes; No
Yes; No
Yes; No
text box</t>
  </si>
  <si>
    <t>Total number of eligible wards/units (Yes or No to 8.0)</t>
  </si>
  <si>
    <t>Total number of eligible wards/units (Yes or No to 9.0)</t>
  </si>
  <si>
    <t>Total number of eligible wards/units (Yes or No to 5.0)</t>
  </si>
  <si>
    <t xml:space="preserve">
Yes; No
Yes; No
Yes; No
Yes; No
Yes; No
Yes; No
Yes; No
Yes; No
text box</t>
  </si>
  <si>
    <t>Identify if the ward/unit monitors, evaluates and continuously improves clinical communication</t>
  </si>
  <si>
    <t>Number of wards/units that have undertaken quality improvement activities for clinical communication (Yes to 5.0)</t>
  </si>
  <si>
    <t>Number of wards/units that undertake regular audits of clinical communication (Yes to 6.0)</t>
  </si>
  <si>
    <t>Total number of eligible wards/units (Yes or No to 6.0)</t>
  </si>
  <si>
    <t xml:space="preserve">
Yes; No
text box
text box
text box</t>
  </si>
  <si>
    <t>We recognise and appreciate that there may be gaps in the scope and questions included in these tools, however, as this is a 'Work in Progress', future versions will build up the existing scope and questions, and incorporate staff feedback and suggestions for improvement.</t>
  </si>
  <si>
    <t>Is the patient identification (minimum of name, DOB, URN, address) complete on all pages of the medication chart?</t>
  </si>
  <si>
    <t>To verify, confirm name and DOB with the patient</t>
  </si>
  <si>
    <t>No if identifiers are likely to become illegible after exposure to water, soap or detergent</t>
  </si>
  <si>
    <t>Complete for maternity patients only. N/A for neonates and all other patients</t>
  </si>
  <si>
    <t>For maternity patient, is a newborn rooming in with its mother (at the mother's bedside)?</t>
  </si>
  <si>
    <t>Verify name and DOB with parent or check neonate's chart</t>
  </si>
  <si>
    <t>Are the patient identification details correct on all ID used?</t>
  </si>
  <si>
    <r>
      <t xml:space="preserve">If yes to 10.0, outline details. </t>
    </r>
    <r>
      <rPr>
        <i/>
        <sz val="10"/>
        <color rgb="FF0000FF"/>
        <rFont val="Arial"/>
        <family val="2"/>
      </rPr>
      <t>(enter text below)</t>
    </r>
  </si>
  <si>
    <r>
      <t>If yes to 9.0, outline details.</t>
    </r>
    <r>
      <rPr>
        <i/>
        <sz val="10"/>
        <color rgb="FF0000FF"/>
        <rFont val="Arial"/>
        <family val="2"/>
      </rPr>
      <t xml:space="preserve"> (enter text below)</t>
    </r>
  </si>
  <si>
    <r>
      <t xml:space="preserve">If yes to 8.0, outline details. </t>
    </r>
    <r>
      <rPr>
        <i/>
        <sz val="10"/>
        <color rgb="FF0000FF"/>
        <rFont val="Arial"/>
        <family val="2"/>
      </rPr>
      <t>(enter text below)</t>
    </r>
  </si>
  <si>
    <r>
      <t xml:space="preserve">• If yes, which committee/group? </t>
    </r>
    <r>
      <rPr>
        <i/>
        <sz val="10"/>
        <color rgb="FF0000FF"/>
        <rFont val="Arial"/>
        <family val="2"/>
      </rPr>
      <t>(enter text below)</t>
    </r>
  </si>
  <si>
    <r>
      <t xml:space="preserve">• If yes, list the actions as per plan. </t>
    </r>
    <r>
      <rPr>
        <i/>
        <sz val="10"/>
        <color rgb="FF0000FF"/>
        <rFont val="Arial"/>
        <family val="2"/>
      </rPr>
      <t>(enter text below)</t>
    </r>
  </si>
  <si>
    <r>
      <t xml:space="preserve">If yes to 6.0, what sources of data/information are included in the plan, e.g. Riskman, Queensland Bedside Audit, other data sources? </t>
    </r>
    <r>
      <rPr>
        <i/>
        <sz val="10"/>
        <color rgb="FF0000FF"/>
        <rFont val="Arial"/>
        <family val="2"/>
      </rPr>
      <t>(enter text below)</t>
    </r>
  </si>
  <si>
    <r>
      <t xml:space="preserve">• If yes, which governance committee/group? </t>
    </r>
    <r>
      <rPr>
        <i/>
        <sz val="10"/>
        <color rgb="FF0000FF"/>
        <rFont val="Arial"/>
        <family val="2"/>
      </rPr>
      <t>(enter text below)</t>
    </r>
  </si>
  <si>
    <r>
      <t>• If yes, when and by whom?</t>
    </r>
    <r>
      <rPr>
        <i/>
        <sz val="10"/>
        <color rgb="FF0000FF"/>
        <rFont val="Arial"/>
        <family val="2"/>
      </rPr>
      <t xml:space="preserve"> (enter text below)</t>
    </r>
  </si>
  <si>
    <r>
      <t xml:space="preserve">If yes to 5.0, outline the system, e.g. Riskman. </t>
    </r>
    <r>
      <rPr>
        <i/>
        <sz val="10"/>
        <color rgb="FF0000FF"/>
        <rFont val="Arial"/>
        <family val="2"/>
      </rPr>
      <t>(enter text below)</t>
    </r>
  </si>
  <si>
    <r>
      <t>If yes to 4.0, provide comments on the training sessions and resources that are provided and when.</t>
    </r>
    <r>
      <rPr>
        <i/>
        <sz val="10"/>
        <color rgb="FF0000FF"/>
        <rFont val="Arial"/>
        <family val="2"/>
      </rPr>
      <t xml:space="preserve"> (enter text below)</t>
    </r>
  </si>
  <si>
    <r>
      <t xml:space="preserve">• If yes, which governance groups and how frequently do they meet? </t>
    </r>
    <r>
      <rPr>
        <i/>
        <sz val="10"/>
        <color rgb="FF0000FF"/>
        <rFont val="Arial"/>
        <family val="2"/>
      </rPr>
      <t>(enter text below)</t>
    </r>
  </si>
  <si>
    <r>
      <t xml:space="preserve">If yes to 2.0, outline details of the documents, where kept, review date, and the 'owner'. </t>
    </r>
    <r>
      <rPr>
        <i/>
        <sz val="10"/>
        <color rgb="FF0000FF"/>
        <rFont val="Arial"/>
        <family val="2"/>
      </rPr>
      <t>(enter text below)</t>
    </r>
  </si>
  <si>
    <r>
      <t xml:space="preserve">If yes to 7.0, specify the format of the communication material, e.g. poster, website, and the 'owner'. </t>
    </r>
    <r>
      <rPr>
        <i/>
        <sz val="10"/>
        <color rgb="FF0000FF"/>
        <rFont val="Arial"/>
        <family val="2"/>
      </rPr>
      <t>(enter text to the right)</t>
    </r>
  </si>
  <si>
    <r>
      <t xml:space="preserve">If yes to 6.0, how often is an audit conducted? </t>
    </r>
    <r>
      <rPr>
        <i/>
        <sz val="10"/>
        <color rgb="FF0000FF"/>
        <rFont val="Arial"/>
        <family val="2"/>
      </rPr>
      <t>(enter text to the right)</t>
    </r>
  </si>
  <si>
    <r>
      <t xml:space="preserve">If yes to 6.0, what information is collected and on what tool? </t>
    </r>
    <r>
      <rPr>
        <i/>
        <sz val="10"/>
        <color rgb="FF0000FF"/>
        <rFont val="Arial"/>
        <family val="2"/>
      </rPr>
      <t>(enter text to the right)</t>
    </r>
  </si>
  <si>
    <r>
      <t xml:space="preserve">If yes to 6.0, outline who conducts the audit? </t>
    </r>
    <r>
      <rPr>
        <i/>
        <sz val="10"/>
        <color rgb="FF0000FF"/>
        <rFont val="Arial"/>
        <family val="2"/>
      </rPr>
      <t>(enter text to the right)</t>
    </r>
  </si>
  <si>
    <r>
      <t xml:space="preserve">• If yes, which committee/group? </t>
    </r>
    <r>
      <rPr>
        <i/>
        <sz val="10"/>
        <color rgb="FF0000FF"/>
        <rFont val="Arial"/>
        <family val="2"/>
      </rPr>
      <t>(enter text to the right)</t>
    </r>
  </si>
  <si>
    <r>
      <t xml:space="preserve">• If yes, list the actions as per plan. </t>
    </r>
    <r>
      <rPr>
        <i/>
        <sz val="10"/>
        <color rgb="FF0000FF"/>
        <rFont val="Arial"/>
        <family val="2"/>
      </rPr>
      <t>(enter text to the right)</t>
    </r>
  </si>
  <si>
    <r>
      <t xml:space="preserve">If yes to 3.0, outline when/how is this undertaken in the orientation process and who facilitates it. </t>
    </r>
    <r>
      <rPr>
        <i/>
        <sz val="10"/>
        <color rgb="FF0000FF"/>
        <rFont val="Arial"/>
        <family val="2"/>
      </rPr>
      <t>(enter text to the right)</t>
    </r>
  </si>
  <si>
    <r>
      <t xml:space="preserve">If yes to 1.0, outline details of the document, where kept, review date, and the 'owner'. </t>
    </r>
    <r>
      <rPr>
        <i/>
        <sz val="10"/>
        <color rgb="FF0000FF"/>
        <rFont val="Arial"/>
        <family val="2"/>
      </rPr>
      <t>(enter text to the right)</t>
    </r>
  </si>
  <si>
    <t>• Percentage of patients admitted for a procedure with a written and signed informed consent form</t>
  </si>
  <si>
    <t>Surgical Safety Checklist Results</t>
  </si>
  <si>
    <t xml:space="preserve">
Yes; No
text box
text box
Yes; No
text box
Yes; No
Yes; No
Yes; No
Yes; No
text box
Yes; No
Yes; No
text box</t>
  </si>
  <si>
    <t>If yes to 1.0 &amp; 1.1, in the 'sign in' section</t>
  </si>
  <si>
    <t>If yes to 1.0 &amp; 1.1, in the 'time out' section</t>
  </si>
  <si>
    <t>Is there evidence that the ward/unit monitors, evaluates and continuously improves clinical communication?</t>
  </si>
  <si>
    <t>If yes to 4.0, is there evidence of a monitoring and evaluation plan, which includes quality improvement for incidents, adverse events and near misses relating to patient identification, procedure matching, clinical handover at transitions of care, failure to communicate critical information, and inadequate or poor documentation?</t>
  </si>
  <si>
    <t>If yes to 6.0, is there evidence of a monitoring and evaluation plan, which includes quality improvement for incidents, adverse events and near misses relating to patient identification, procedure matching, clinical handover at transitions of care, failure to communicate critical information, and inadequate or poor documentation?</t>
  </si>
  <si>
    <t>Surgical Safety Checklist Observation Audit</t>
  </si>
  <si>
    <t>Identification Observation Audit - Patient</t>
  </si>
  <si>
    <t>Documentation Audit - Patient</t>
  </si>
  <si>
    <t/>
  </si>
  <si>
    <t>Clinical Handover Observation Audit</t>
  </si>
  <si>
    <t>Observation 1</t>
  </si>
  <si>
    <t>Observation 2</t>
  </si>
  <si>
    <t>Observation 3</t>
  </si>
  <si>
    <t>Observation 4</t>
  </si>
  <si>
    <t>Observation 5</t>
  </si>
  <si>
    <t>Observation 6</t>
  </si>
  <si>
    <t>Observation 7</t>
  </si>
  <si>
    <t>Observation 8</t>
  </si>
  <si>
    <t>Observation 9</t>
  </si>
  <si>
    <t>Observation 10</t>
  </si>
  <si>
    <t>Observation 11</t>
  </si>
  <si>
    <t>Observation 12</t>
  </si>
  <si>
    <t>Observation 13</t>
  </si>
  <si>
    <t>Observation 14</t>
  </si>
  <si>
    <t>Observation 15</t>
  </si>
  <si>
    <t>Surgical Safety Checklist observation collection audit tool: collects observational audits of staff for the Surgical Safety Checklist (for Edition 2 of the NSQHS Standards)</t>
  </si>
  <si>
    <t>Up to 15 observations can be audited on the tool</t>
  </si>
  <si>
    <t>Clinical Handover Collection</t>
  </si>
  <si>
    <t>This audit tool collects Observation data for the Surgical Safety Checklist</t>
  </si>
  <si>
    <t>This audit tool collects Observation data for Clinical Handover</t>
  </si>
  <si>
    <t>Results for Clinical Handover</t>
  </si>
  <si>
    <t>This tab presents the results of the Observation data for Clinical Handover (that were collected on the Clinical Handover Collection tab)</t>
  </si>
  <si>
    <t>Clinical Handover</t>
  </si>
  <si>
    <t>If yes to 4.1, is there evidence</t>
  </si>
  <si>
    <r>
      <t xml:space="preserve">If yes to 4.1, outline who the 'owner' is, the clinical lead, where the plans are filed and how often they are reviewed. </t>
    </r>
    <r>
      <rPr>
        <i/>
        <sz val="10"/>
        <color rgb="FF0000FF"/>
        <rFont val="Arial"/>
        <family val="2"/>
      </rPr>
      <t>(enter text to the right)</t>
    </r>
  </si>
  <si>
    <t>Total number of clinical handovers audited on the ward/unit</t>
  </si>
  <si>
    <t>• Percentage of staff observed completing the surgical safety checklist where the patient's identity was confirmed verbally with the patient or carer</t>
  </si>
  <si>
    <t>• Percentage of staff observed completing the surgical safety checklist where the surgical registrar or surgical representative was present during the identity confirmation</t>
  </si>
  <si>
    <t>• Percentage of staff observed completing the surgical safety checklist where there was a visual check of the operative site and side markings</t>
  </si>
  <si>
    <t>• Percentage of staff observed completing the surgical safety checklist where the intended procedure was checked with the patient or carer</t>
  </si>
  <si>
    <t>• Percentage of staff observed completing the surgical safety checklist where responses from team members were audible</t>
  </si>
  <si>
    <t>• Percentage of staff observed completing the surgical safety checklist where all operating team members were made aware of all relevant patient identification and procedure details prior to commencement of surgery</t>
  </si>
  <si>
    <t>• Percentage of patients with Photo ID used to identify the patient</t>
  </si>
  <si>
    <t>• Percentage of patients with Other technology used to identify the patient</t>
  </si>
  <si>
    <t>• Percentage of patients Not wearing ID</t>
  </si>
  <si>
    <t>% of patients with single ID band that is either white or red</t>
  </si>
  <si>
    <t>% of patients with single white or red ID band with identifiers in black text on a white background</t>
  </si>
  <si>
    <t>Percentage of patients with single ID band that is either white or red</t>
  </si>
  <si>
    <t>Percentage of patients with single white or red ID band with all core identifiers present on the ID band</t>
  </si>
  <si>
    <t>Percentage of patients with single white or red ID band with identifiers in black text on a white background</t>
  </si>
  <si>
    <t>Identify if maternity patients have newborn rooming in with its mother (at the mother's bedside)</t>
  </si>
  <si>
    <t>Total number of eligible wards/units (Yes or No to 3.0)
Total number of eligible wards/unit with clinical communication included in the staff orientation process (Yes to 3.0 and Yes or No to 3.1 attendance recorded)
Total number of eligible wards/unit with clinical communication included in the staff orientation process (Yes to 3.0 and Yes or No to 3.1 training matched)
Total number of eligible wards/unit with clinical communication included in the staff orientation process (Yes to 3.0 and Yes or No to 3.1 staff feedback)
Total number of eligible wards/unit with clinical communication included in the staff orientation process (Yes to 3.0 and Yes or No to 3.1 consumer input)</t>
  </si>
  <si>
    <t>Total number of eligible patients admitted for a surgical procedure (Yes to 1.0 and Yes or No to 2.0)
Total number of eligible patients admitted for a surgical procedure with a PPR (Yes to 1.0 and Yes to 2.0 and Yes or No to 2.1)
Total number of eligible patients admitted for a surgical procedure with a PPR (Yes to 1.0 and Yes to 2.0 and Yes or No to 2.2)
Total number of eligible patients admitted for a surgical procedure with a PPR (Yes to 1.0 and Yes to 2.0 and No to 2.2 and Yes or No to 2.3)
Total number of eligible patients admitted for a surgical procedure with a PPR (Yes to 1.0 and Yes to 2.0 and Yes or No to 2.4)
Total number of eligible patients admitted for a surgical procedure with a PPR (Yes to 1.0 and Yes to 2.0 and No to 2.4 and Yes or No to 2.5)
Total number of eligible patients admitted for a surgical procedure with a PPR (Yes to 1.0 and Yes to 2.0 and Yes or No to 2.6)
Total number of eligible patients admitted for a surgical procedure with a PPR (Yes to 1.0 and Yes to 2.0 and No to 2.6 and Yes or No to 2.7)
Total number of eligible patients admitted for a surgical procedure with a PPR (Yes to 1.0 and Yes to 2.0 and Yes or No to 2.8)
Total number of eligible patients admitted for a surgical procedure with a PPR (Yes to 1.0 and Yes to 2.0 and No to 2.8 and Yes or No to 2.9)</t>
  </si>
  <si>
    <t>Total number of eligible staff observed completing the surgical safety checklist (Yes or No to 1.0)
Total number of eligible staff observed completing the surgical safety checklist (Yes or No to 1.1)
Total number of eligible staff observed completing the surgical safety checklist (Yes or No to 1.2)
Total number of eligible staff observed completing the surgical safety checklist (Yes or No to 1.3)
Total number of eligible staff observed completing the surgical safety checklist (Yes or No to 1.4)
Total number of eligible staff observed completing the surgical safety checklist (Yes or No to 1.5)
Total number of eligible staff observed completing the surgical safety checklist (Yes or No to 2.0)</t>
  </si>
  <si>
    <t>Total number of eligible patients (Yes or No to 1.0)
Total number of eligible wards/units that have a procedure/protocol in place for clinical communication (Yes to 1.0 and Yes or No to available to staff)
Total number of eligible wards/units that have a procedure/protocol in place for clinical communication (Yes to 1.0 and Yes or No to defines audit process)
Total number of eligible wards/units that have a procedure/protocol in place for clinical communication (Yes to 1.0 and Yes or No to consultation)
Total number of eligible wards/units that have a procedure/protocol in place for clinical communication (Yes to 1.0 and Yes or No to effective date)
Total number of eligible wards/units that have a procedure/protocol in place for clinical communication (Yes to 1.0 and Yes or No to revision date)
Total number of eligible wards/units that have a procedure/protocol in place for clinical communication (Yes to 1.0 and Yes or No to references)
Total number of eligible wards/units that have a procedure/protocol in place for clinical communication (Yes to 1.0 and Yes to workforce knowledge)
Total number of eligible wards/units that have a procedure/protocol in place for clinical communication (Yes to 1.0 and Yes to audits of workforce compliance)</t>
  </si>
  <si>
    <t>Identify if the ward/unit has guidelines and forms for patients transferred to other facilities for ongoing care and investigation</t>
  </si>
  <si>
    <t>Number of wards/units with guidelines and forms for patients transferred to other facilities for ongoing care or investigation (Yes to 2.0)</t>
  </si>
  <si>
    <t>2.2 For each policy, procedure or protocol, is there evidence:
• they define the audit process to be undertaken to assess against it?
• they reference the consultation processes or collaborative group(s) involved in their development?
• they detail the date they became effective?
• they detail the date of the next revision?
• they reference the source documents (if applicable) particularly where they are represented as best practice?
• the workforce knows the documents exist, can access them and know and use the contents?
• audits of workforce compliance with the documents are undertaken?
2.3 If yes to 2.0, outline details of the documents, where kept, review date, and the 'owner'.</t>
  </si>
  <si>
    <t>7.0 Is there evidence that the facility (or at service level) has undertaken quality improvement activities for clinical communication?
7.1 If yes to 7.0, detail the quality improvement activities, when these were undertaken and the outcome(s).</t>
  </si>
  <si>
    <t>Surg Safe Checklist Collection</t>
  </si>
  <si>
    <t>Results for Surg Safe Checklist</t>
  </si>
  <si>
    <t>This tab presents the results of the Observation data for the Surgical Safety Checklist (that were collected on the Surg Safe Checklist Collection tab)</t>
  </si>
  <si>
    <r>
      <t xml:space="preserve">If yes to 1.0, outline details of the committee(s), when they meet, who the members are, etc. and any other comments. </t>
    </r>
    <r>
      <rPr>
        <i/>
        <sz val="10"/>
        <color rgb="FF0000FF"/>
        <rFont val="Arial"/>
        <family val="2"/>
      </rPr>
      <t>(enter text below)</t>
    </r>
  </si>
  <si>
    <t>• that the plan(s) include a risk register for the proposed quality improvement actions?</t>
  </si>
  <si>
    <t>• that the plan(s) include mechanisms for evaluating the quality improvement actions?</t>
  </si>
  <si>
    <t>• that the plan(s) are tabled at a committee/group and reviewed regularly?</t>
  </si>
  <si>
    <t>• of who assisted in the development of the plan(s)?</t>
  </si>
  <si>
    <t>• the workforce know the plan(s) exist?</t>
  </si>
  <si>
    <r>
      <t xml:space="preserve">If yes to 7.0, detail the quality improvement activities, when these were undertaken and the outcome(s). </t>
    </r>
    <r>
      <rPr>
        <i/>
        <sz val="10"/>
        <color rgb="FF0000FF"/>
        <rFont val="Arial"/>
        <family val="2"/>
      </rPr>
      <t>(enter text below)</t>
    </r>
  </si>
  <si>
    <t>• references the consultation processes or collaborative group(s) involved in its development?</t>
  </si>
  <si>
    <t>• they reference the consultation processes or collaborative group(s) involved in their development?</t>
  </si>
  <si>
    <t xml:space="preserve">
Yes; No
text box
Yes; No; N/A
Yes; No
text box
Yes; No
Yes; No
Yes; No
text box</t>
  </si>
  <si>
    <t>Total number of eligible wards/units (Yes or No to 4.0)
Total number of eligible wards/units that monitors, evaluates and continuously improves clinical communication (Yes to 4.0 and Yes or No to 4.1)
Total number of eligible wards/units with evidence of monitoring and evaluation plan (Yes to 4.0 and Yes to 4.1 and Yes or No to 4.3 plan implemented)
Total number of eligible wards/units with evidence of monitoring and evaluation plan (Yes to 4.0 and Yes to 4.1 and Yes or No to 4.3 risk register)
Total number of eligible wards/units with evidence of monitoring and evaluation plan (Yes to 4.0 and Yes to 4.1 and Yes or No to 4.3 evaluating)
Total number of eligible wards/units with evidence of monitoring and evaluation plan (Yes to 4.0 and Yes to 4.1 and Yes or No to 4.3 committee/group)
Total number of eligible wards/units with evidence of monitoring and evaluation plan that are tablet at a committee/group and reviewed regularly (Yes to 4.0 and Yes to 4.1 and Yes to 4.3 committee/group and Yes or No to 4.3 data reviewed)
Total number of eligible wards/units with evidence of monitoring and evaluation plan (Yes to 4.0 and Yes to 4.1 and Yes or No to 4.3 who assisted)
Total number of eligible wards/units with evidence of monitoring and evaluation plan(Yes to 4.0 and Yes to 4.1 and Yes or No to 4.3 workforce know)</t>
  </si>
  <si>
    <t>Total number of eligible wards/units (Yes or No to 7.0)
Total number of wards/units that display any communication material (Yes to 7.0 and Yes or No to 7.1 health literacy)
Total number of wards/units that display any communication material (Yes to 7.0 and Yes or No to 7.1 staff)
Total number of wards/units that display any communication material (Yes to 7.0 and Yes or No to 7.1 aware of material)
Total number of wards/units that display any communication material (Yes to 7.0 and Yes or No to 7.1 distributing)
Total number of wards/units that display any communication material (Yes to 7.0 and Yes or No to 7.1 diverse)
Total number of wards/units that display any communication material (Yes to 7.0 and Yes or No to 7.1 strategies)
Total number of wards/units that display any communication material (Yes to 7.0 and Yes or No to 7.1 consumer input)</t>
  </si>
  <si>
    <t>Is there evidence that the ward/unit has set times for clinical handover?</t>
  </si>
  <si>
    <t>Is there evidence that the ward/unit has a set place for clinical handover?</t>
  </si>
  <si>
    <t>Clinical Handover observation collection audit tool: collects observational audits for Clinical Handover (for Edition 2 of the NSQHS Standards)</t>
  </si>
  <si>
    <t>Did the clinical handover start more than 5mins late? (actual start is &gt;5mins after planned start)</t>
  </si>
  <si>
    <t>Was the full clinical team involved in clinical handover at the bedside?</t>
  </si>
  <si>
    <t xml:space="preserve">Did the ward use a clinical handover summary sheet? </t>
  </si>
  <si>
    <t>Clinical Handover Observation Audit - Patient</t>
  </si>
  <si>
    <t>Was a bedside safety scan performed at the time of clinical handover?</t>
  </si>
  <si>
    <t>Was the patient/carer greeted on the commencement of clinical handover?</t>
  </si>
  <si>
    <t>Was the patient/carer introduced to oncoming staff on the commencement of clinical handover?</t>
  </si>
  <si>
    <t>Does the patient/carer have evidence of clinical handover documented in the chart?</t>
  </si>
  <si>
    <t>Was the patient/carer involved in clinical handover?</t>
  </si>
  <si>
    <t>Clinical Handover Observation audit - Patient</t>
  </si>
  <si>
    <t>Percentage of patients with a bedside safety scan performed at the time of clinical handover</t>
  </si>
  <si>
    <t>Percentage of patients/carers that were greeted on the commencement of clinical handover</t>
  </si>
  <si>
    <t>Percentage of patients/carers that were introduced to oncoming staff on the commencement of clinical handover</t>
  </si>
  <si>
    <t>Percentage of patients/carers that have evidence of clinical handover documented in the chart</t>
  </si>
  <si>
    <t>Percentage of patients/carers that were involved in clinical handover</t>
  </si>
  <si>
    <t>8.0 Is there evidence that the ward/unit has set times for clinical handover?</t>
  </si>
  <si>
    <t>9.0 Is there evidence that the ward/unit has a set place for clinical handover?</t>
  </si>
  <si>
    <t>% of wards/units with evidence of set times for clinical handover</t>
  </si>
  <si>
    <t>% of wards/units with evidence of a set place for clinical handover</t>
  </si>
  <si>
    <t>Identify if the ward/unit has set times for clinical handover</t>
  </si>
  <si>
    <t>Identify if the ward/unit has a set place for clinical handover</t>
  </si>
  <si>
    <t>Number of wards/units that have set times for clinical handover (Yes to 8.0)</t>
  </si>
  <si>
    <t>Number of wards/units that have a set place for clinical handover (Yes to 9.0)</t>
  </si>
  <si>
    <t>Identify if a clinical handover summary sheet is used</t>
  </si>
  <si>
    <t>2.0 Record planned start time of clinical handover
• Record planned finish time of clinical handover
• Record actual start time of clinical handover
• Record actual finish time of clinical handover
• Did the clinical handover start more than 5mins late? (actual start is &gt;5mins after planned start)
• Total clinical handover time: (actual finish - actual start)</t>
  </si>
  <si>
    <t>Identify the extent to which a bedside safety scan is performed in the clinical handover process</t>
  </si>
  <si>
    <t>Identify the extent to which patients are greeted prior to the commencement of clinical handover</t>
  </si>
  <si>
    <t>Identify the extent to which oncoming staff are introduced to the patient at the commencement of clinical handover</t>
  </si>
  <si>
    <t>Identify the extent to which patients have clinical handover documented in the chart</t>
  </si>
  <si>
    <t>Identify the extent that patients are involved in clinical handover</t>
  </si>
  <si>
    <t>Total number of eligible patients (Yes or No to 7.0)</t>
  </si>
  <si>
    <t>Total number of eligible patients (Yes or No to 8.0)</t>
  </si>
  <si>
    <t>Total number of eligible patients (Yes or No to 9.0)</t>
  </si>
  <si>
    <t>Total number of eligible patients (Yes or No to 10.0)</t>
  </si>
  <si>
    <t>Total number of eligible patients (Yes or No to 11.0)</t>
  </si>
  <si>
    <t>Critical Information</t>
  </si>
  <si>
    <t>• critically abnormal (i.e. likely to require urgent or immediate intervention) pathology results?</t>
  </si>
  <si>
    <t>• critically abnormal (i.e. likely to require urgent or immediate intervention) medical imaging results?</t>
  </si>
  <si>
    <t>• change in diagnosis?</t>
  </si>
  <si>
    <t>• change to the patient's management plan?</t>
  </si>
  <si>
    <t>• substantial change to medications (e.g. start/stop/withhold a medication)?</t>
  </si>
  <si>
    <t>• Percentage of patients with critically abnormal (i.e. likely to require urgent or immediate intervention) pathology results included in a review of critical information</t>
  </si>
  <si>
    <t>• Percentage of patients with critically abnormal (i.e. likely to require urgent or immediate intervention) medical imaging results included in a review of critical information</t>
  </si>
  <si>
    <t>• Percentage of patients with change in diagnosis included in a review of critical information</t>
  </si>
  <si>
    <t>• Percentage of patients with substantial change to medications (e.g. start/stop/withhold a medication) included in a review of critical information</t>
  </si>
  <si>
    <t>As per 6.9</t>
  </si>
  <si>
    <t>• Percentage of patients with change to the patient's management plan included in a review of critical information</t>
  </si>
  <si>
    <t>Identify if patients have critical information reviewed</t>
  </si>
  <si>
    <t>6.0 What method is used to identify the patient? Select only one method.</t>
  </si>
  <si>
    <t>7.0 For maternity patient, is a newborn rooming in with its mother (at the mother's bedside)? 
Complete for maternity patients only. N/A for neonates and all other patients</t>
  </si>
  <si>
    <t>8.0 Was a bedside safety scan performed at the time of clinical handover?</t>
  </si>
  <si>
    <t>9.0 Was the patient/carer greeted on the commencement of clinical handover?</t>
  </si>
  <si>
    <t>10.0 Was the patient/carer introduced to oncoming staff on the commencement of clinical handover?</t>
  </si>
  <si>
    <t>11.0 Does the patient have evidence of clinical handover documented in the chart?</t>
  </si>
  <si>
    <t>12.0 Was the patient/carer involved in clinical handover?</t>
  </si>
  <si>
    <t>Total number of eligible patients (6.0 is not null)</t>
  </si>
  <si>
    <t>Number of patients with Photo ID with all patient identifiers correct and current photo (Photo ID to 6.0 and Yes to 6.1)</t>
  </si>
  <si>
    <t>Number of patients with ID band with a single band (ID band to 6.0 and Yes to 6.2)</t>
  </si>
  <si>
    <t>Number of patients with single ID band that is white or red (ID band to 6.0 and Yes to 6.2 and Yes to 6.3)</t>
  </si>
  <si>
    <t>Total number of eligible patients with Photo ID (Photo ID to 6.0 and Yes or No to 6.1)</t>
  </si>
  <si>
    <t>Total number of eligible patients with ID band (ID band to 6.0 and Yes or No to 6.2)</t>
  </si>
  <si>
    <t>Total number of eligible patients with ID band (ID band to 6.0 and Yes to 6.2 and Yes or No to 6.3)</t>
  </si>
  <si>
    <t>Number of maternity patients with newborn rooming in with its mother (Yes to 7.0)</t>
  </si>
  <si>
    <t>Number of patients that are greeted at the commencement of clinical handover (Yes to 9.0)</t>
  </si>
  <si>
    <t>Number of patients that had oncoming staff introduced at the commencement of clinical handover (Yes to 10.0)</t>
  </si>
  <si>
    <t>Number of patients that had clinical handover documented in the chart (Yes to 11.0)</t>
  </si>
  <si>
    <t>Number of patients involved in clinical handover at the bedside (Yes to 12.0)</t>
  </si>
  <si>
    <t>Total number of eligible patients (Yes or No to 12.0)</t>
  </si>
  <si>
    <t>Total number of clinical handovers audited on the ward/unit (Yes or No to 2.0 5mins late)</t>
  </si>
  <si>
    <t>Total number of handovers audited on the ward/unit (Yes or No to 3.0)</t>
  </si>
  <si>
    <t>• Percentage of patients with a surgical safety checklist that has the patient's identity box completed in the 'sign in' section</t>
  </si>
  <si>
    <t>• Percentage of patients with a surgical safety checklist that has the site/side box completed in the 'sign in' section</t>
  </si>
  <si>
    <t>• Percentage of patients with a surgical safety checklist that has the procedure box completed in the 'sign in' section</t>
  </si>
  <si>
    <t>• Percentage of patients with a surgical safety checklist that has the consent box completed in the 'sign in' section</t>
  </si>
  <si>
    <t>Percentage of patients with a surgical safety checklist that has the site marked box (either Yes or N/A) completed in the 'sign in' section</t>
  </si>
  <si>
    <t>• Percentage of patients with a surgical safety checklist that has the patient confirm box completed in the 'time out' section</t>
  </si>
  <si>
    <t>• Percentage of patients with a surgical safety checklist that has the site/side box completed in the 'time out' section</t>
  </si>
  <si>
    <t>• Percentage of patients with a surgical safety checklist that has the procedure box completed in the 'time out' section</t>
  </si>
  <si>
    <t>• Percentage of patients with a PPR that has Question 1 with full name, DOB and ID band matching box completed for all checks 1, 2 and 3</t>
  </si>
  <si>
    <t>• Percentage of patients with a consent form and capacity where the doctor/delegate section was completed with name, designation, signature and date</t>
  </si>
  <si>
    <t>Number of patients admitted for a surgical procedure (Yes to 1.0)
Number of patients admitted for a surgical procedure with a surgical safety checklist (Yes to 1.0 and Yes to 1.1)
Number of patients admitted for a surgical procedure with a surgical safety checklist with a patient label or all the patient details written legibly at the top of the form (Yes to 1.0 and Yes to 1.1 and Yes to 1.2)
Number patients with a surgical safety checklist that has the patient's identity box completed in the 'sign in' section (Yes to 1.0 and Yes to 1.1. and Yes to 1.3 identify)
Number of patients with a surgical safety checklist that has the site/side box completed in the 'sign in' section (Yes to 1.0 and Yes to 1.1 and Yes to 1.3 site/side)
Number of patients with a surgical safety checklist that has the procedure box completed in the 'sign in' section (Yes to 1.0 and Yes to 1.1 and Yes to 1.3 procedure)
Number of patients with a surgical safety checklist that has the consent box completed in the 'sign in' section (Yes to 1.0 and Yes to 1.1 and Yes to 1.3 consent)
Number of patients with a surgical safety checklist that has the site marked box (either Yes or N/A) completed in the 'sign in' section (Yes to 1.0 and Yes to 1.1 and Yes to 1.4)
Number of patients with a surgical safety checklist that has the patient confirm box completed in the 'time out' section (Yes to 1.0 and Yes to 1.1 and Yes to 1.5 patient confirm)
Number of patients with a surgical safety checklist that has the site/side box completed in the 'time out' section (Yes to 1.0 and Yes to 1.1 and Yes to 1.5 site/side)
Number of patients with a surgical safety checklist that has the procedure box completed in the 'time out' section (Yes to 1.0 and Yes to 1.1 and Yes to 1.5 procedure)</t>
  </si>
  <si>
    <t>Total number of eligible patients (Yes or No to 1.0)
Total number of eligible patients admitted for a surgical procedure (Yes to 1.0 and Yes or No to 1.1)
Total number of eligible patients admitted for a surgical procedure with a surgical safety checklist (Yes to 1.0 and Yes to 1.1 and Yes or No to 1.2)
Total number of eligible patients admitted for a surgical procedure with a surgical safety checklist (Yes to 1.0 and Yes to 1.1. and Yes or No to 1.3 identify)
Total number of eligible patients admitted for a surgical procedure with a surgical safety checklist (Yes to 1.0 and Yes to 1.1 and Yes or No to 1.3 site/side)
Total number of eligible patients admitted for a surgical procedure with a surgical safety checklist (Yes to 1.0 and Yes to 1.1 and Yes or No to 1.3 procedure)
Total number of eligible patients admitted for a surgical procedure with a surgical safety checklist (Yes to 1.0 and Yes to 1.1 and Yes or No to 1.3 consent)
Total number of eligible patients admitted for a surgical procedure with a surgical safety checklist (Yes to 1.0 and Yes to 1.1 and Yes or No to 1.4)
Total number of eligible patients admitted for a surgical procedure with a surgical safety checklist (Yes to 1.0 and Yes to 1.1 and Yes or No to 1.5 patient confirm)
Total number of eligible patients admitted for a surgical procedure with a surgical safety checklist (Yes to 1.0 and Yes to 1.1 and Yes or No to 1.5 site/side)
Total number of eligible patients admitted for a surgical procedure with a surgical safety checklist (Yes to 1.0 and Yes to 1.1 and Yes or No to 1.5 procedure)</t>
  </si>
  <si>
    <t>Number of patients admitted for a procedure (Yes to 3.0)
Number of patients admitted for a procedure with a written and signed informed consent form (Yes to 3.0 and Yes to 3.1)
Number of patients with a consent form that have the capacity to provide informed consent, i.e. the 'patients who lack capacity' box is not completed (Yes to 3.0 and Yes to 3.1 and Yes to 3.2)
Number of patients with a consent form and capacity that have a patient label or all of the patient details written legibly at the top of each page of the form (Yes to 3.0 and Yes to 3.1 and Yes to 3.2 and Yes to 3.3)
Number of patients with a consent form and capacity where the patient consented to the procedure by completing their name and signed and dated (Yes to 3.0 and Yes to 3.1 and Yes to 3.2 and Yes to 3.4)
Number of patients with a consent form and capacity where the doctor/delegate section was completed with name, designation, signature and date (Yes to 3.0 and Yes to 3.1 and Yes to 3.2 and Yes to 3.5)</t>
  </si>
  <si>
    <t>Total number of eligible patients (Yes or No to 3.0)
Total number of eligible patients admitted for a procedure (Yes to 3.0 and Yes or No to 3.1)
Total number of eligible patients admitted for a procedure with consent form (Yes to 3.0 and Yes to 3.1 and Yes or No to 3.2)
Total number of eligible patients admitted for a procedure with consent form and capacity (Yes to 3.0 and Yes to 3.1 and Yes to 3.2 and Yes or No to 3.3)
Total number of eligible patients admitted for a procedure with consent form and capacity (Yes to 3.0 and Yes to 3.1 and Yes to 3.2 and Yes or No to 3.4)
Total number of eligible patients admitted for a procedure with consent form and capacity (Yes to 3.0 and Yes to 3.1 and Yes to 3.2 and Yes or No to 3.5)</t>
  </si>
  <si>
    <t>Number of patients admitted for a surgical procedure with a PPR (Yes to 1.0 and Yes to 2.0)
Number of patients admitted for a surgical procedure with a PPR that has a patient label or all the patient details written legibly at the top of the form (Yes to 1.0 and Yes to 2.0 and Yes to 2.1)
Number of patients with a PPR that has Question 1 with full name, DOB and ID band matching box completed for all checks 1, 2 and 3 (Yes to 1.0 and Yes to 2.0 and Yes to 2.2)
Number of patients with checks for Question 1 on the PPR not fully completed where the checks were partially completed (Yes to 1.0 and Yes to 2.0 and No to 2.2 and Yes to 2.3)
Number of patients with a PPR that has Question 2 with procedure stated box completed for ALL checks 1, 2 and 3 (Yes to 1.0 and Yes to 2.0 and Yes to 2.4)
Number of patients with checks for Question 2 on the PPR not fully completed where the checks were partially completed (Yes to 1.0 and Yes to 2.0 and No to 2.4 and Yes to 2.5)
Number of patients with Question 3 on the PPR with procedure stated box completed for ALL checks 1, 2 and 3 (Yes to 1.0 and Yes to 2.0 and Yes to 2.6)
Number of patients with checks for Question 3 on the PPR not fully completed where the checks were partially completed (Yes to 1.0 and Yes to 2.0 and No to 2.6 and Yes to 2.7)
Number of patients with a PPR that has Question 4 with surgical site marked box completed for ALL checks 1, 2 and 3 (Yes to 1.0 and Yes to 2.0 and Yes to 2.8)
Number of patients with checks for Question 4 on the PPR not fully completed where the checks were partially completed (Yes to 1.0 and Yes to 2.0 and No to 2.8 and Yes to 2.9)</t>
  </si>
  <si>
    <t>Number of patients where a bedside safety scan was performed at the time of clinical handover (Yes to 8.0)</t>
  </si>
  <si>
    <r>
      <t xml:space="preserve">If yes to 5.0, detail the quality improvement activities, when these were undertaken and the outcome(s). </t>
    </r>
    <r>
      <rPr>
        <i/>
        <sz val="10"/>
        <color rgb="FF0000FF"/>
        <rFont val="Arial"/>
        <family val="2"/>
      </rPr>
      <t>(enter text to the right)</t>
    </r>
  </si>
  <si>
    <t>If no to 5.0, which professional groups were involved? Select all that apply</t>
  </si>
  <si>
    <t>If no to 5.2, which professional groups were involved? Select all that apply</t>
  </si>
  <si>
    <t>If yes to 6.0, did the summary sheet outline patient risks and alerts; prioritisation of deteriorating patients; OH&amp;S issues; staffing allocation?</t>
  </si>
  <si>
    <t>Details of handover tools used</t>
  </si>
  <si>
    <t>Clinical Handover Results</t>
  </si>
  <si>
    <t>Percentage of clinical handovers observed where there were more than 10 interruptions</t>
  </si>
  <si>
    <t>Percentage of clinical handovers observed where a handover tool was used</t>
  </si>
  <si>
    <t>Percentage of clinical handovers observed with the full clinical team involved in clinical handover at the bedside</t>
  </si>
  <si>
    <t>Percentage of clinical handovers observed with a ward clinical handover summary sheet used</t>
  </si>
  <si>
    <t>Is a clinical handover tool used?</t>
  </si>
  <si>
    <t>1.0 Record the number of interruptions that occur during the clinical handover process (using the categories below):
• Patient Hygiene; 
• Procedures/Observations; 
• Ward Round; 
• Nursing
• Other;
• Total interruptions</t>
  </si>
  <si>
    <t xml:space="preserve">
count
count
count
count
count
total count</t>
  </si>
  <si>
    <t>Yes; No
text box</t>
  </si>
  <si>
    <t>% of clinical handovers observed where a handover tool was used</t>
  </si>
  <si>
    <t>Identify if handover tools are used</t>
  </si>
  <si>
    <t>% of clinical handovers observed where there were more than 10 interruptions</t>
  </si>
  <si>
    <t>% of clinical handovers observed where the start was more than 5mins late (actual start is &gt; 5mins after planned start)
% of clinical handovers observed that were longer than 20mins</t>
  </si>
  <si>
    <t>Number of clinical handovers observed where there were more than 10 interruptions (count of 1.0)</t>
  </si>
  <si>
    <t>Number of clinical handovers observed where the start was more than 5mins late (Yes to 2.0 5mins late)
Number of clinical handovers observed that were longer than 20mins (count of 2.0)</t>
  </si>
  <si>
    <t>Total number of handovers audited on the ward/unit (Yes or No to 4.0)</t>
  </si>
  <si>
    <t>Total number of clinical handovers audited on the ward/unit (Yes or No to 6.0)
Total number of clinical handovers where the summary sheet was used (Yes to 6.0 and Yes or No to 6.1)
Total number of clinical handovers where the summary sheet was used (Yes to 6.0 and Yes or No to 6.2)</t>
  </si>
  <si>
    <t>Number of clinical handovers observed with a ward clinical handover summary sheet used (Yes to 6.0)
Number of clinical handovers observed that had a ward clinical handover summary sheet used where all staff involved receive the clinical handover summary sheet (Yes to 6.0 and Yes to 6.1)
Number of clinical handovers observed that had a ward clinical handover summary sheet used where the summary sheet outline patient risks and alerts; prioritisation of deteriorating patients; OH&amp;S issues; staff allocation (Yes to 6.0 and Yes to 6.2)</t>
  </si>
  <si>
    <t>Number of  clinical handovers observed where a handover tool was used (Yes to 3.0)</t>
  </si>
  <si>
    <t>• Percentage of patients with other information included in a review of critical information</t>
  </si>
  <si>
    <t>• other information?</t>
  </si>
  <si>
    <t>Non-performance indicators are presented in grey.</t>
  </si>
  <si>
    <r>
      <t xml:space="preserve">If yes to 4.0, what sources of data/information are included in the plan, e.g. Riskman, Queensland Bedside Audit, other data sources? </t>
    </r>
    <r>
      <rPr>
        <i/>
        <sz val="10"/>
        <color rgb="FF0000FF"/>
        <rFont val="Arial"/>
        <family val="2"/>
      </rPr>
      <t>(enter text to the right)</t>
    </r>
  </si>
  <si>
    <t>• Percentage of wards/units with evidence of a monitoring and evaluation plan that the workforce knows exists</t>
  </si>
  <si>
    <t>Is there evidence that the ward/unit has a procedure/protocol in place for clinical communication, including clinical handover?</t>
  </si>
  <si>
    <t>• audits of workforce compliance with the document are undertaken?</t>
  </si>
  <si>
    <t>Is there evidence that the ward/unit includes clinical communication, including clinical handover, in the staff orientation process?</t>
  </si>
  <si>
    <t>Is there evidence that the ward/unit has undertaken quality improvement activities for clinical communication, including clinical handover?</t>
  </si>
  <si>
    <t>Is there evidence that the ward/unit undertakes regular audits of clinical communication, including clinical handover?</t>
  </si>
  <si>
    <t>Is there evidence that the ward/unit displays any communication material for the workforce and/or patients regarding clinical communication, including clinical handover? E.g. flyer, patient brochures</t>
  </si>
  <si>
    <t>Is there evidence that the ward/unit records the following in the discharge summary</t>
  </si>
  <si>
    <t>1.0 Is there evidence that the ward/unit has a procedure/protocol in place for clinical communication, including clinical handover?
1.1 If yes to 1.0, is there evidence the procedure/protocol
• is available to staff at the time of clinical handover?
• defines the audit process to be undertaken to assess against it?
• references the consultation processes or collaborative group(s) involved in its development?
• details the date it became effective?
• details the date of the next revision?
• references the source documents (if applicable) particularly where it represents best practice?
• the workforce knows the document exists, can access it and know and use the contents?
• audits of workforce compliance with the documents are undertaken?
1.2 If yes to 1.0, outline details of the document, where kept, review date, and the 'owner'.</t>
  </si>
  <si>
    <t>Number of wards/units that have a procedure/protocol in place for clinical communication, including clinical handover (Yes to 1.0)
Number of wards/units that have a procedure/protocol in place for clinical communication which is available to staff at the time of clinical handover (Yes to 1.0 and Yes to available to staff)
Number of wards/units that have a procedure/protocol in place for clinical communication that defines the audit process to be undertaken to assess against it (Yes to 1.0 and Yes to defines audit process)
Number of wards/units that have a procedure/protocol in place for clinical communication that references the consultation processes or collaborative group(s) involved in its development (Yes to 1.0 and Yes to consultation)
Number of wards/units that have a procedure/protocol in place for clinical communication that details the date it became effective (Yes to 1.0 and Yes to effective date)
Number of wards/units that have a procedure/protocol in place for clinical communication that details the date of the next revision (Yes to 1.0 and Yes to revision date)
Number of wards/units that have a procedure/protocol in place for clinical communication that references the source documents (if applicable) particularly where it represents best practice (Yes to 1.0 and Yes to references)
Number of wards/units that have a procedure/protocol in place for clinical communication where the workforce knows the document exists, can access it and know and use the contents (Yes to 1.0 and Yes to workforce knowledge)
Number of wards/units that have a procedure/protocol in place for clinical communication with audits of workforce compliance with the documents undertaken (Yes to 1.0 and Yes to audits of workforce compliance)</t>
  </si>
  <si>
    <t>Identify if wards/units that have a procedure/protocol in place for clinical communication, including clinical handover</t>
  </si>
  <si>
    <t>% of wards/units that have a procedure/protocol in place for clinical communication, including clinical handover
% of wards/units that have a procedure/protocol in place for clinical communication which is available to staff at the time of clinical handover
% of wards/units that have a procedure/protocol in place for clinical communication which defines the audit process to be undertaken to assess against it
% of wards/units that have a procedure/protocol in place for clinical communication which references the consultation processes or collaborative group(s) involved in its development
% of wards/units that have a procedure/protocol in place for clinical communication which details the date it became effective
% of wards/units that have a procedure/protocol in place for clinical communication which details the date of the next revision
% of wards/units that have a procedure/protocol in place for clinical communication which references the source documents particularly where it represents best practice
% of wards/units that have a procedure/protocol in place for clinical communication which the workforce knows exists, can access it and know and use the contents
% of wards/units that have a procedure/protocol in place for clinical communication which have audits of workforce compliance with the documents undertaken</t>
  </si>
  <si>
    <t>Percentage of wards/units that have a procedure/protocol in place for clinical communication, including clinical handover</t>
  </si>
  <si>
    <t>• Percentage of wards/units that have a procedure/protocol in place for clinical communication which is available to staff at the time of clinical handover</t>
  </si>
  <si>
    <t>• Percentage of wards/units that have a procedure/protocol in place for clinical communication which defines audit processes to be undertaken to assess it</t>
  </si>
  <si>
    <t>• Percentage of wards/units that have a procedure/protocol in place for clinical communication which details the date it became effective</t>
  </si>
  <si>
    <t>• Percentage of wards/units that have a procedure/protocol in place for clinical communication which details the date of the next revision</t>
  </si>
  <si>
    <t>• Percentage of wards/units that have a procedure/protocol in place for clinical communication which references the source documents particularly where it represents best practice</t>
  </si>
  <si>
    <t>• Percentage of wards/units that have a procedure/protocol in place for clinical communication which the workforce knows exists, can access it and know and use the contents</t>
  </si>
  <si>
    <t>• Percentage of wards/units that have a procedure/protocol in place for clinical communication which have audits of workforce compliance with the document undertaken</t>
  </si>
  <si>
    <t>Percentage of wards/units that include clinical communication, including clinical handover, in the staff orientation process</t>
  </si>
  <si>
    <t>% of wards/units that have guidelines and forms for patients transferred to other facilities for ongoing care or investigation</t>
  </si>
  <si>
    <t>3.0 Is there evidence that the ward/unit includes clinical communication, including clinical handover, in the staff orientation process?
3.1 If yes to 3.0, is there evidence
• that attendance at the training session is recorded?
• that training is matched to staff training needs?
• that staff feedback reports of the sessions are evaluated and incorporated into the next revision?
• there is consumer input, e.g. stories, presentations or advice regarding the development of training materials?
3.2 If yes to 3.0, outline when/how is this undertaken in the orientation process and who facilitates it.</t>
  </si>
  <si>
    <t>Number of wards/units that include clinical communication, including clinical handover, in the staff orientation process (Yes to 3.0)
Number of wards/units that include clinical communication in the staff orientation process with attendance at the training session recorded (Yes to 3.0 and Yes to 3.1 attendance recorded)
Number of wards/units that include clinical communication in the staff orientation process with training matched to staff training needs (Yes to 3.0 and Yes to 3.1 training matched)
Number of wards/units that include clinical communication in the staff orientation process with staff feedback reports of the sessions evaluated and incorporated into the next revision (Yes to 3.0 and Yes to 3.1 staff feedback)
Number of wards/units that include clinical communication in the staff orientation process with consumer input regarding the development of training materials (Yes to 3.0 and Yes to 3.1 consumer input)</t>
  </si>
  <si>
    <t>Identify if the ward/unit includes clinical communication, including clinical handover, in the staff orientation process</t>
  </si>
  <si>
    <t>% of wards/units that include clinical communication, including clinical handover, in the staff orientation process
% of wards/units that include clinical communication in the staff orientation process with attendance at the training session recorded
% of wards/units that include clinical communication in the staff orientation process with training matched to staff training needs
% of wards/units that include clinical communication in the staff orientation process with staff feedback reports of the sessions evaluated and incorporated into the next revision
% of wards/units that include clinical communication in the staff orientation process with consumer input regarding the development of training materials</t>
  </si>
  <si>
    <t>• Percentage of wards/units that include clinical communication in the staff orientation process with attendance at the training session recorded</t>
  </si>
  <si>
    <t>• Percentage of wards/units that include clinical communication in the staff orientation process with training matched to staff training needs</t>
  </si>
  <si>
    <t>• Percentage of wards/units that include clinical communication in the staff orientation process with staff feedback reports of the sessions evaluated and incorporated into the next revision</t>
  </si>
  <si>
    <t>• Percentage of wards/units that include clinical communication in the staff orientation process with consumer input regarding the development of training materials</t>
  </si>
  <si>
    <t>Percentage of wards/units that monitor, evaluate and continuously improve clinical communication</t>
  </si>
  <si>
    <t>Details of sources of data/information included in the plan</t>
  </si>
  <si>
    <t>• Percentage of wards/units with evidence of a monitoring and evaluation plan that includes a risk register for the proposed quality improvement actions</t>
  </si>
  <si>
    <t>• Percentage of wards/units with evidence of a monitoring and evaluation plan that includes mechanisms for evaluating the quality improvement actions</t>
  </si>
  <si>
    <t>• Percentage of wards/units with evidence of a monitoring and evaluation plan that is tabled at a committee/group and reviewed regularly</t>
  </si>
  <si>
    <t>• Percentage of wards/units with evidence of a monitoring and evaluation plan that is tabled at a committee/group and with evidence that the evaluation data are reviewed regularly</t>
  </si>
  <si>
    <t>Percentage of wards/units that have undertaken quality improvement activities for clinical communication, including clinical handover</t>
  </si>
  <si>
    <t>Details of the quality improvement activities, when these were undertaken and the outcome(s)</t>
  </si>
  <si>
    <t>Percentage of wards/units that undertake regular audits of clinical communication, including clinical handover</t>
  </si>
  <si>
    <t>Details of how often an audit is conducted</t>
  </si>
  <si>
    <t>Percentage of wards/units that display communication material for the workforce and/or patients regarding clinical communication, including clinical handover</t>
  </si>
  <si>
    <t>Number of wards/units that monitor, evaluate and continuously improve clinical communication (Yes to 4.0)
Number of wards/units with evidence of a monitoring and evaluation plan, which includes quality improvement for incidents, adverse events and near misses relating to patient identification, procedure matching, clinical handover at transitions of care, failure to communicate critical information, and inadequate or poor documentation (Yes to 4.0 and 4.1)
Number of wards/units with evidence of a monitoring and evaluation plan that record quality improvement action(s) to be implemented (Yes to 4.0 and Yes to 4.1 and Yes to 4.3 plan implemented)
Number of wards/units with evidence of a monitoring and evaluation plan that include a risk register for the proposed quality improvement actions (Yes to 4.0 and Yes to 4.1 and Yes to 4.3 risk register)
Number of wards/units with evidence of a monitoring and evaluation plan that include mechanisms for evaluating the quality improvement actions (Yes to 4.0 and Yes to 4.1 and Yes to 4.3 evaluating)
Number of wards/units with evidence of a monitoring and evaluation plan that are tabled at a committee/group and reviewed regularly (Yes to 4.0 and Yes to 4.1 and Yes to 4.3 committee/group)
Number of wards/units with evidence of a monitoring and evaluation plan that are tabled at a committee/group and with evidence that the evaluation data are reviewed regularly by a committee/group (Yes to 4.0 and Yes to 4.1 and Yes to 4.3 committee/group and Yes to 4.3 data reviewed)
Number of wards/units with evidence of a monitoring and evaluation plan that has evidence of who assisted in the development of the plan(s) (Yes to 4.0 and Yes to 4.1 and Yes to 4.3 who assisted)
Number of wards/units with evidence of a monitoring and evaluation plan that the workforce know the plan(s) exist (Yes to 4.0 and Yes to 4.1 and Yes to 4.3 workforce know)</t>
  </si>
  <si>
    <t>5.0 Is there evidence that the ward/unit has undertaken quality improvement activities for clinical communication, including clinical handover?
5.1 If yes to 5.0, detail the quality improvement activities, when these were undertaken an the outcome(s).</t>
  </si>
  <si>
    <t>% of wards/units that have undertaken quality improvement activities for clinical communication, including clinical handover</t>
  </si>
  <si>
    <t>Identify if the ward/unit has undertaken quality improvement activities for clinical communication, including clinical handover</t>
  </si>
  <si>
    <t>Identify if the ward/unit undertakes regular audits of clinical communication, including clinical handover</t>
  </si>
  <si>
    <t>6.0 Is there evidence that the ward/unit undertakes regular audits of clinical communication, including clinical handover?
6.1 If yes to 6.0, outline who conducts the audit?
6.2 If yes to 6.0, what information is collected and on what tool?
6.3 If yes to 6.0, how often is an audit conducted?</t>
  </si>
  <si>
    <t>• Percentage of wards/units with evidence of a monitoring and evaluation plan that records quality improvement action(s) to be implemented</t>
  </si>
  <si>
    <t>7.0 Is there evidence that the ward/unit displays any communication material for the workforce and/or patients regarding clinical communication, including clinical handover? E.g. flyer, patient brochures
7.1 If yes to 7.0, is there evidence
• the material provides information to patients tailored to their specific needs and level of health literacy?
• of material aimed at staff?
• the workforce is aware of the material?
• of processes for routinely distributing the material?
• the needs of culturally and linguistically diverse populations are taken into consideration?
• that communication strategies are evaluated and modified accordingly?
• of consumer input in the development and review of the communication material?
7.2 If yes to 7.0, specify the format of the communication material, e.g. poster, website, and the 'owner'.</t>
  </si>
  <si>
    <t>Identify if the ward/unit displays any communication material for the workforce and/or patients regarding clinical communication, including clinical handover</t>
  </si>
  <si>
    <t>Number of wards/units that displays any communication material for the workforce and/or patients regarding clinical communication, including clinical handover (Yes to 7.0)
Number of wards/units that display any communication material which provides information to patients tailored to their specific needs and level of health literacy (Yes to 7.0 and Yes to 7.1 health literacy)
Number of wards/units that display any communication material which is aimed at staff (Yes to 7.0 and Yes to 7.1 staff)
Number of wards/units that display any communication material where the workforce is aware of the material (Yes to 7.0 and Yes to 7.1 aware of material)
Number of wards/units that display any communication material which has processes for routinely distributing the material (Yes to 7.0 and Yes to 7.1 distributing)
Number of wards/units that display any communication material which the needs of culturally and linguistically diverse populations are taken into consideration (Yes to 7.0 and Yes to 7.1 diverse)
Number of wards/units that display any communication material which communication strategies are evaluated and modified accordingly (Yes to 7.0 and Yes to 7.1 strategies)
Number of wards/units that display any communication material which has consumer input in the development and review of the communication material (Yes to 7.0 and Yes to 7.1 consumer input)</t>
  </si>
  <si>
    <t>• Percentage of wards/units that display communication material regarding clinical communication which provides information to patients tailored to their specific needs and level of health literacy</t>
  </si>
  <si>
    <t>• Percentage of wards/units that display communication material regarding clinical communication which is aimed at staff</t>
  </si>
  <si>
    <t>• Percentage of wards/units that display communication material regarding clinical communication where the workforce is aware of the material</t>
  </si>
  <si>
    <t>• Percentage of wards/units that display communication material regarding clinical communication which has taken the needs of culturally and linguistically diverse populations into consideration</t>
  </si>
  <si>
    <t>• Percentage of wards/units that display communication material regarding clinical communication which has consumer input in the development and review of the material</t>
  </si>
  <si>
    <t>• Percentage of wards/units that display communication material regarding clinical communication which have processes for routinely distributing the material</t>
  </si>
  <si>
    <t>Percentage of wards/units with evidence of set times for clinical handover</t>
  </si>
  <si>
    <t>Percentage of wards/units with evidence of a set place for clinical handover</t>
  </si>
  <si>
    <t>10.0 Is there evidence that the ward/unit records the following in the discharge summary
• emergency contact details?
• post-procedure instructions?
• future appointment times?</t>
  </si>
  <si>
    <t>• emergency contact details?</t>
  </si>
  <si>
    <t>Percentage of wards/units that record emergency contact details, post-procedure instructions and future appointment times in the discharge summary</t>
  </si>
  <si>
    <t>• Percentage of wards/units that record emergency contact details in the discharge summary</t>
  </si>
  <si>
    <t>% of wards/units that record emergency contact details, post-procedure instructions and future appointment times in the discharge summary
% of wards/units that record emergency contact details in the discharge summary
% of wards/units that record post-procedure instructions in the discharge summary
% of wards/units that record future appointment times in the discharge summary</t>
  </si>
  <si>
    <t>Total number of eligible wards/units (Yes or No to any of 10.0)
Total number of eligible wards/units (Yes or No to 10.0 emergency contacts)
Total number of eligible wards/units (Yes or No to 10.0 post-procedure instructions)
Total number of eligible wards/units (Yes or No to 10.0 future appointments)</t>
  </si>
  <si>
    <t>Number of wards/units with emergency contact details, post-procedures instructions and future appointment times recorded in the discharge summary (Yes to 10.0 all)
Number of wards/units with emergency contact details recorded in the discharge summary (Yes to 10.0 emergency contacts)
Number of wards/units with post-procedure instructions recorded in the discharge summary (Yes to 10.0 post-procedure instructions)
Number of wards/units with future appointment times recorded in the discharge summary (Yes to 10.0 future appointments)</t>
  </si>
  <si>
    <t>1.0 Is there evidence that the facility (or at service level) has a governing body that oversees clinical communication?
1.1 If yes to 1.0, is there evidence
• there are Terms of Reference?
• there are consumer advisors that reflect the day-to-day patient community?
• Aboriginal and Torres Strait Islander communities are represented?
• it is multidisciplinary?
1.2 If yes to 1.0, is there evidence, e.g. in the minutes, the governing body
• has endorsed a facility-wide strategy that outlines clinical communication processes?
• regularly reviews as required, policies, procedures or protocols that support effective clinical communication?
• regularly reviews quality indicators, safety and quality reports, to ensure that they are relevant and comprehensive?
• reviews the processes for providing feedback to the workforce, patients, consumers and the community about the organisation's clinical communication performance? 
• audits the use of clinical communication forms and tools?
• reviews reports on clinical communication provided to clinical units, senior executive and relevant committees?
• reviews reports on clinical incidents that relate to clinical communication?
• reviews quality improvement plans that outline designated responsibilities and timeframes for completion of improvement activities?
• ensures that mitigation strategies are in place for clinical communication risks?
1.3 If yes to 1.0, outline details of the committee(s), when they meet, who the members are, etc. and any other comments.</t>
  </si>
  <si>
    <t>10.0 Is there evidence that the facility (or at service level) has policies and procedures on documentation requirements in the patients healthcare record (either for paper-based or digital records)?
10.1 If yes to 10.0, is there evidence they include
• when documentation is required?
• what information needs to be documented, including critical information, risks, reassessment processes and outcomes, and changes to the care plan?
• what format of documentation is required?
• where information should be documented, and how to gain access to and use the organisation's information management system?
• roles and responsibilities relating to documentation?
10.2 If yes to 10.0, outline details.</t>
  </si>
  <si>
    <t>• regularly reviews quality indicators, safety and quality reports, to ensure that they are relevant and comprehensive?</t>
  </si>
  <si>
    <t>If yes to 6.1, is there evidence</t>
  </si>
  <si>
    <t>• that the plan(s) record quality improvement action(s) to be implemented?</t>
  </si>
  <si>
    <r>
      <t xml:space="preserve">If yes to 6.1, outline who the 'owner' is, the clinical lead, where the plans are filed and how often they are reviewed. </t>
    </r>
    <r>
      <rPr>
        <i/>
        <sz val="10"/>
        <color rgb="FF0000FF"/>
        <rFont val="Arial"/>
        <family val="2"/>
      </rPr>
      <t>(enter text below)</t>
    </r>
  </si>
  <si>
    <t>If yes to 10.0, is there evidence they include</t>
  </si>
  <si>
    <t>3.0 Is there evidence that the facility (or at service level) has risk management systems to identify, monitor, manage and review risks associated with poor clinical communication or communication errors?
3.1 If yes to 3.0, is there evidence
• the system is regularly reviewed and risks reported to the governing body, the workforce and consumers?
• of a risk register that includes actions to address identified risks and the 'risk owner'?
  • If yes, is it regularly reviewed and kept up to date?
  • If yes, is it tabled at governance meetings and discussed where relevant?
     • If yes, which governance groups and how frequently do they meet?</t>
  </si>
  <si>
    <t>5.0 Is there evidence that the facility (or at service level) has an incident management system for reporting, investigating and analysing poor clinical communication or communication incidents?
5.1 If yes to 5.0, outline the system, e.g. Riskman.
5.2 If yes to 5.0, is there evidence
• the system allows the reporting of communication incidents associated with electronic health systems (if ieMR is implemented in the facility)?
• the incident management system is regularly monitored?
  • If yes, when and by whom?
• reports are developed using data in the incident management system?
  • If yes, are the reports used to identify frequency and gaps?
  • If yes, are the reports tabled at a governance committee/group for review?
     • If yes, which governance committee/group?</t>
  </si>
  <si>
    <t>6.0 Is there evidence that the facility (or at service level) monitors, evaluates and continuously improves clinical communication?
6.1 If yes to 6.0, is there evidence of a monitoring and evaluation plan, which includes quality improvement for incidents, adverse events and near misses relating to patient identification, procedure matching, clinical handover at transitions of care, failure to communicate critical information, and inadequate or poor documentation?
6.2 If yes to 6.1, what sources of data/information are included in the plan, e.g. Riskman, Queensland Bedside Audit, other data sources?
6.3 If yes to 6.1, is there evidence
• that the plan(s) record quality improvement action(s) to be implemented?
  • If yes, list the actions as per plan.
• that the plan(s) include a risk register for the proposed quality improvement actions?
• that the plan(s) include mechanisms for evaluating the quality improvement actions?
• that the plan(s) are tabled at a committee/group and reviewed regularly?
  • If yes, is there evidence that the evaluation data are reviewed regularly by a committee/group?
     • If yes, which committee/group?
• who assisted in the development of the plan(s)?
• the workforce know the plan(s) exist?
6.4 If yes to 6.1, outline who the 'owner' is, the clinical lead, where the plans are filed and how often they are reviewed.</t>
  </si>
  <si>
    <t>4.0 Is there evidence that the ward/unit monitors, evaluates and continuously improves clinical communication?
4.1 If yes to 4.0, is there evidence of a monitoring and evaluation plan, which includes quality improvement for incidents, adverse events and near misses relating to patient identification, procedure matching, clinical handover at transitions of care, failure to communicate critical information, and inadequate or poor documentation?
4.2 If yes to 4.0, what sources of data/information are included in the plan, e.g. Riskman, Queensland Bedside Audit, other data sources?
4.3 If yes to 4.1, is there evidence
• that the plan(s) record quality improvement action(s) to be implemented?
  • If yes, list the actions as per plan.
• that the plan(s) include a risk register for the proposed quality improvement actions?
• that the plan(s) include mechanisms for evaluating the quality improvement actions?
• that the plan(s) are tabled at a committee/group and reviewed regularly?
  • If yes, is there evidence that the evaluation data are reviewed regularly by a committee/group?
     • If yes, which committee/group?
• of who assisted in the development of the plan(s)?
• the workforce know the plan(s) exist?
4.4 If yes to 4.1, outline who the 'owner' is, the clinical lead, where the plans are filed and how often they are reviewed.</t>
  </si>
  <si>
    <t>• Percentage of wards/units that have a procedure/protocol in place for clinical communication which references the consultation processes or collaborative group(s) involved in its development</t>
  </si>
  <si>
    <t>If yes to 1.0 &amp; 2.0, is there a patient identification label affixed to the PPR or are all of the patient identification details written legibly at the top of each page of the form?</t>
  </si>
  <si>
    <t>If yes to 1.0 &amp; 2.0, has Question 1 on the PPR had full name, DOB and ID band matching box completed for ALL checks 1, 2 and 3?</t>
  </si>
  <si>
    <t>If yes to 3.0 &amp; 3.1, does the patient have the capacity to provide informed consent, i.e. the 'patients who lack capacity' box is not completed or the 'does the patient have capacity' Yes box is completed?</t>
  </si>
  <si>
    <t>If yes to 3.0, 3.1 &amp; 3.2, is there a patient identification label affixed or are all of the patient identification details written legibly at the top of each page of the form?</t>
  </si>
  <si>
    <t>Is there documented evidence that there has been a review of critical information, including but not limited to</t>
  </si>
  <si>
    <t>N/A for patients with no evidence of medication chart or with electronic medication chart</t>
  </si>
  <si>
    <t>If Photo ID to 6.0, are the patient identifiers (URN, Name, DOB) correct and photo current?</t>
  </si>
  <si>
    <t>If wearing ID band to 6.0, is it a single ID band (one only)?</t>
  </si>
  <si>
    <t>If yes to 6.2, is it either white or red?</t>
  </si>
  <si>
    <t>If yes to 6.3, what core identifiers are present on the identification band? Select all that are present</t>
  </si>
  <si>
    <t>If yes to 6.3, are the identifiers in black text on a white background?</t>
  </si>
  <si>
    <t>Percentage of patients admitted for a surgical procedure with a Surgical Safety Checklist that has a patient identification label or all the patient identification details written legibly at the top of the form</t>
  </si>
  <si>
    <t>Percentage of patients admitted for a surgical procedures with a Perioperative Patient Record (PPR)</t>
  </si>
  <si>
    <t>• Percentage of patients with a PPR that has Question 1 with full name, DOB and ID band matching box partially completed (for 1 or 2 checks)</t>
  </si>
  <si>
    <t>• Percentage of patients with a PPR that has Question 2 with procedure consent box completed for all checks 1, 2 and 3</t>
  </si>
  <si>
    <t>• Percentage of patients with a PPR that has Question 2 with procedure consent box partially completed (for 1 or 2 checks)</t>
  </si>
  <si>
    <t>• Percentage of patients with a PPR that has Question 3 with procedure stated box completed for all checks 1, 2 and 3</t>
  </si>
  <si>
    <t>• Percentage of patients with a PPR that has Question 4 with surgical site marked box completed for all checks 1, 2 and 3</t>
  </si>
  <si>
    <t>• Percentage of patients with a PPR that has Question 4 with surgical site marked box partially completed (for 1 or 2 checks)</t>
  </si>
  <si>
    <t>• Percentage of patients with a consent form that have the capacity to provide informed consent</t>
  </si>
  <si>
    <t>• Percentage of patients with a consent form and capacity that have a patient identification label or all of the patient identification details written legibly at the top of each page of the form</t>
  </si>
  <si>
    <t>• Percentage of patients with a consent form and capacity where the patient consented to the procedure by completing their name and signature and date</t>
  </si>
  <si>
    <t>• Percentage of patients wearing ID band to identify the patient</t>
  </si>
  <si>
    <t>Percentage of patients wearing ID band that is a single ID band</t>
  </si>
  <si>
    <t>Percentage of patients with single white or red ID band with the patient ID details correct</t>
  </si>
  <si>
    <t>• Percentage of patients with single white or red ID band who had URN present</t>
  </si>
  <si>
    <t>• Percentage of patients with single white or red ID band who had Name present</t>
  </si>
  <si>
    <t>• Percentage of patients with single white or red ID band who had DOB present</t>
  </si>
  <si>
    <t>Percentage of patients with single white or red ID band with identifiers in black text on a white background that are legible</t>
  </si>
  <si>
    <t>Percentage of neonates/newborns with all core identifiers present on all the baby's identification bands/back tag</t>
  </si>
  <si>
    <t>• Percentage of neonates/newborns with URN present on ID</t>
  </si>
  <si>
    <t>• Percentage of neonates/newborns with Name present on ID</t>
  </si>
  <si>
    <t>• Percentage of neonates/newborns with DOB present on ID</t>
  </si>
  <si>
    <t>Percentage of neonates/newborns with identifiers in black text on a white background on all ID used</t>
  </si>
  <si>
    <t>Percentage of neonates/newborns with identifiers in black text on a white background on all ID used that are legible</t>
  </si>
  <si>
    <t>% of patients admitted for a surgical procedure
% of patients admitted for a surgical procedure with a surgical safety checklist
% of patients admitted for a surgical procedure with a surgical safety checklist with a patient identification label or all the patient identification details written legibly at the top of the form
% with a surgical safety checklist that has the patient's identity box completed in the 'sign in' section
% of patients with a surgical safety checklist that has the site/side box completed in the 'sign in' section
% of patients with a surgical safety checklist that has the procedure box completed in the 'sign in' section
% of patients with a surgical safety checklist that has the consent box completed in the 'sign in' section
% of patients with a surgical safety checklist that has the site marked box (either Yes or N/A) completed in the 'sign in' section
% of patients with a surgical safety checklist that has the patient confirm box completed in the 'time out' section
% of patients with a surgical safety checklist that has the site/side box completed in the 'time out' section
% of patients with a surgical safety checklist that has the procedure box completed in the 'time out' section</t>
  </si>
  <si>
    <t>• Percentage of patients with a PPR that has Question 3 with procedure stated box partially completed (for 1 or 2 checks)</t>
  </si>
  <si>
    <t>% of patients admitted for a surgical procedure with a Perioperative Patient Record (PPR)
% of patients admitted for a surgical procedure with a PPR that has a patient identification label or all the patient identification details written legibly at the top of each page of the form
% of patients with a PPR that has Question 1 with full name, DOB and ID band matching box completed for all checks 1, 2 and 3
% of patients with a PPR that has Question 1 with full name, DOB and ID band matching box partially completed (for 1 or 2 checks)
% of patients with a PPR that has Question 2 with procedure stated box completed for all checks 1, 2 and 3
% of patients with a PPR that has Question 2 with procedure consent box partially completed (for 1 or 2 checks)
% of patients with a PPR that has Question 3 with procedure stated box completed for all checks 1, 2 and 3
% of patients with a PPR that has Question 3 with procedure stated box partially completed (for 1 or 2 checks)
% of patients with a PPR that has Question 4 with surgical site marked box completed for all checks 1, 2 and 3
% of patients with a PPR that has Question 4 with surgical site marked box partially completed (for 1 or 2 checks)</t>
  </si>
  <si>
    <t>Percentage of patients admitted for a surgical procedure with a PPR that has a patient identification label or all the patient identification details written legibly at the top of each page of the form</t>
  </si>
  <si>
    <t>% of patients admitted for a procedure
% of patients admitted for a procedure with a written and signed informed consent form
% of patients with a consent form that have the capacity to provide informed consent
% of patients with a consent form and capacity that have a patient identification label or all of the patient identification details written legibly at the top of each page of the form
% of patients with a consent form and capacity where the patient consented to the procedure by completing their name and signature and date
% of patients with a consent form and capacity where the doctor/delegate section was completed with name, designation, signature and date</t>
  </si>
  <si>
    <t>Yes; No
Yes; No
Yes; No
Yes; No; N/A
Yes; No
Yes; No</t>
  </si>
  <si>
    <t>Yes; No
Yes; No; N/A
Yes; No
Yes; No
Yes; No
Yes; No
Yes; No
Yes; No
Yes; No
Yes; No</t>
  </si>
  <si>
    <t>2.0 If yes to 1.0, does the patient have a Perioperative Patient Record (PPR)?
2.1 If yes to 1.0 &amp; 2.0, is there a patient identification label on the PPR or are all of the patient identification details written legibly at the top of each page of the form?
2.2 If yes to 1.0 &amp; 2.1, has Question 1 on the PPR had full name, DOB and ID band matching box been completed for ALL checks 1, 2 and 3?
2.3 If no to 2.2, has it been partially completed, i.e. for 1 or 2 checks?
2.4 If yes to 1.0 &amp; 2.1, has Question 2 on the PPR had procedure consent box been completed for ALL checks 1, 2 and 3?
2.5 If no to 2.4, has it been partially completed, i.e. for 1 or 2 checks?
2.6 If yes to 1.0 &amp; 2.1, has Question 3 on the PPR had procedure stated box been completed for ALL checks 1, 2 and 3?
2.7 If no to 2.6, has it been partially completed, i.e. for 1 or 2 checks?
2.8 If yes to 1.0 &amp; 2.1, has Question 4 on the PPR had surgical site marked box been completed for ALL checks 1, 2 and 3?
2.9 If no to 2.8, has it been partially completed, i.e. for 1 or 2 checks?</t>
  </si>
  <si>
    <t>1.0 Has the patient been admitted for a surgical procedure?
1.1 If yes to 1.0, does the patient have a surgical safety checklist?
1.2 If yes to 1.0 &amp; 1.1, is there a patient identification label or are all of the patient identification details written legibly at the top of the form?
1.3 If yes to 1.0 &amp; 1.1, in the 'sign in' section
• has the patient's identity box been completed?
• has the site/side box been completed?
• has the procedure box been completed?
• has the consent box been completed?
1.4 If yes to 1.0 &amp; 1.1, in the 'sign in' section, has the site marked box (either yes or N/A) been completed?
1.5 If yes to 1.0 &amp; 1.1, in the 'time out' section
• has the patient confirm box been completed?
• has the site/side box been completed?
• has the procedure box been completed?</t>
  </si>
  <si>
    <t>Yes; No
Yes; No
Yes; No; N/A
Yes; No
Yes; No
Yes; No
Yes; No
Yes; No
Yes; No
Yes; No
Yes; No</t>
  </si>
  <si>
    <t>% of patients wearing ID band that is a single ID band</t>
  </si>
  <si>
    <t>% of patients with single white or red ID band with all core identifiers present on the ID band
% of patients with single white or red ID band who had URN present
% of patients with single white or red ID band who had Name present
% of patients with single white or red ID band who had DOB present</t>
  </si>
  <si>
    <t>% of patients with single white or red ID band with identifiers in black text on a white background that are legible</t>
  </si>
  <si>
    <t>6.6 If yes to 6.5, are the identifiers legible?
No if identifiers are likely to become illegible after exposure to water, soap or detergent</t>
  </si>
  <si>
    <t>% of patients with a bedside safety scan performed at the time of clinical handover</t>
  </si>
  <si>
    <t>% of patients/carers that were greeted on the commencement of clinical handover</t>
  </si>
  <si>
    <t>% of patients/carers that were introduced to oncoming staff on the commencement of clinical handover</t>
  </si>
  <si>
    <t>% of patients that have evidence of clinical handover documented in the chart</t>
  </si>
  <si>
    <t>% of patients/carers that were involved in clinical handover</t>
  </si>
  <si>
    <t>% of neonates/newborns with identifiers in black text on a white background on all ID used</t>
  </si>
  <si>
    <t>If yes to 1.0 &amp; 1.1, is there a patient identification label affixed or are all of the patient identification details written legibly at the top of the form?</t>
  </si>
  <si>
    <t>If yes to 4.0, if pages of the chart have a patient identification label affixed, is the patient's name handwritten below each label?</t>
  </si>
  <si>
    <t>N/A for patients with no labels present</t>
  </si>
  <si>
    <t>Is the patient a neonate in SCN or NICU?</t>
  </si>
  <si>
    <t>If yes to 7.0 or 7.1, what core identifiers are present on all the baby's identification bands/back tag? Select all that are present</t>
  </si>
  <si>
    <t>If yes to 7.3, are all the identifiers legible on all ID used?</t>
  </si>
  <si>
    <t>N/A for patient with electronic record</t>
  </si>
  <si>
    <t>• change to the patient's goals?</t>
  </si>
  <si>
    <t>• allergies or adverse drug reactions?</t>
  </si>
  <si>
    <t>• information that requires follow-up with another clinician or the patient (or family or carer, if appropriate)?</t>
  </si>
  <si>
    <t>If yes to 6.5, are all the identifiers legible?</t>
  </si>
  <si>
    <t>If yes to 6.6, are the patient identification details correct?</t>
  </si>
  <si>
    <t xml:space="preserve">
Yes; No: N/A
Yes; No: N/A
Yes; No: N/A
Yes; No: N/A
Yes; No: N/A
Yes; No; N/A
Yes; No; N/A
Yes; No; N/A
Yes; No; N/A</t>
  </si>
  <si>
    <t>% of patients with critically abnormal (i.e. likely to require urgent or immediate intervention) pathology results included in a review of critical information
% of patients with critically abnormal (i.e. likely to require urgent or immediate intervention) medical imaging results included in a review of critical information
% of patients with change in diagnosis included in a review of critical information
% of patients with change to the patient's management plan included in a review of critical information
% of patients with change to the patient's goals included in a review of critical information
% of patients with substantial change to medications (e.g. start/stop/withhold a medication) included in a review of critical information
% of patients with allergies or adverse drug reactions included in a review of critical information
% of patients with information that requires follow-up with another clinician or the patient (or family or carer) included in a review of critical information
% of patients with other information included in a review of critical information</t>
  </si>
  <si>
    <t>Total number of eligible patients (Yes or No to 5.0 pathology)
Total number of eligible patients (Yes or No to 5.0 medical imaging)
Total number of eligible patients (Yes or No to 5.0 diagnosis)
Total number of eligible patients (Yes or No to 5.0 plan)
Total number of eligible patients (Yes or No to 5.0 goals)
Total number of eligible patients (Yes or No to 5.0 medication)
Total number of eligible patients (Yes or No to 5.0 allergies)
Total number of eligible patients (Yes or No to follow-up)
Total number of eligible patients (Yes or No to 5.0 other)</t>
  </si>
  <si>
    <t>Wearing ID band;
Photo ID;
Other technology;
Not wearing ID
None present</t>
  </si>
  <si>
    <t>• Percentage of patients who had the patient identification complete on all pages of the medication chart with the patient's name handwritten below all patient identification labels present</t>
  </si>
  <si>
    <t>• Percentage of patients with change to the patient's goals included in a review of critical information</t>
  </si>
  <si>
    <t>• Percentage of patients with allergies or adverse drug reactions included in a review of critical information</t>
  </si>
  <si>
    <t>• Percentage of patients with information that requires follow-up with another clinician or the patient (or family or carer) included in a review of critical information</t>
  </si>
  <si>
    <t>Percentage of neonate patients in SCN or NICU</t>
  </si>
  <si>
    <t>7.1 Is the patient a neonate in SCN or NICU?</t>
  </si>
  <si>
    <t>7.3 Are the identifiers in black text on a white background on all ID used?</t>
  </si>
  <si>
    <t>7.4 If yes to 7.3, are all the identifiers legible on all ID used?
No if identifiers are likely to become illegible after exposure to water, soap or detergent</t>
  </si>
  <si>
    <t>7.5 Are the patient identification details correct on all ID used?
Verify name and DOB with parent or check neonate's chart</t>
  </si>
  <si>
    <t>% of neonate patients in SCN or NICU</t>
  </si>
  <si>
    <t>Number of neonate patients in SCN or NICU (Yes to 7.1)</t>
  </si>
  <si>
    <t>Total number of eligible patients (Yes or No to 7.1)</t>
  </si>
  <si>
    <t>Number of neonates/newborns with identifiers in black text on a white background on all ID used (Yes to 7.0 or Yes to 7.1 and Yes to 7.3)</t>
  </si>
  <si>
    <t>Total number of eligible patients (Yes to 7.0 or Yes to 7.1 and Yes or No to 7.3)</t>
  </si>
  <si>
    <t>Total number of eligible patients (Yes to 7.0 or Yes to 7.1 and Yes to 7.3 and Yes or No to 7.4)</t>
  </si>
  <si>
    <t>Total number of eligible patients (Yes to 7.0 or Yes to 7.1 and Yes or No to 7.5)</t>
  </si>
  <si>
    <t>Number of neonates/newborns with identifiers in black text on a white background on all ID used that is legible (Yes to 7.0 or Yes to 7.1 and Yes to 7.3 and Yes to 7.4)</t>
  </si>
  <si>
    <t>Number of neonates/newborns with identification details correct on all ID used (Yes to 7.0 or Yes to 7.1 and Yes to 7.5)</t>
  </si>
  <si>
    <t>• Percentage of patients with No ID present</t>
  </si>
  <si>
    <t>Percentage of patients with single white or red ID band that has all core identifiers present, in black text on a white background, legible and correct</t>
  </si>
  <si>
    <t xml:space="preserve">% of patients wearing ID band to identify the patient
% of patients with Photo ID used to identify the patient
% of patients with Other technology used to identify the patient
% of patients Not wearing ID
% of patients with No ID present
</t>
  </si>
  <si>
    <t xml:space="preserve">Number of patients with ID band used to identify the patient (ID band to 6.0)
Number of patients with Photo ID used to identify the patient (Photo ID to 6.0)
Number of patients with Other technology used to identify the patient (Other technology to 6.0)
Number of patients Not wearing ID (Not wearing ID to 6.0)
Number of patients with No ID present (None present to 6.0)
</t>
  </si>
  <si>
    <t>Identify if neonate patient is in SCN or NICU</t>
  </si>
  <si>
    <t>Identify if neonates/newborns rooming in with mother with all core identifiers present on the baby's identification bands/back tag</t>
  </si>
  <si>
    <t>Identify if neonates/newborns rooming in with mother have identifiers in black text on a white background on all ID used</t>
  </si>
  <si>
    <t>Identify if neonates/newborns rooming in with mother have identifiers in black text on a white background on all ID used that is legible</t>
  </si>
  <si>
    <t>Identify if neonates/newborns rooming in with mother have identification details correct on all ID used</t>
  </si>
  <si>
    <t>Number of patients with single white or red ID band with all core identifiers present on the ID band (ID band to 6.0 and Yes to 6.2 and Yes to 6.3 and URN to 6.4 and Name to 6.4 and DOB to 6.4)
Number of patients who had URN present on the identification band (ID band to 6.0 and Yes to 6.2 and Yes to 6.3 and URN to 6.4)
Number of patients who had Name present on the identification band (ID band to 6.0 and Yes to 6.2 and Yes to 6.3 and Name to 6.4)
Number of patients who had DOB present on the identification band (ID band to 6.0 and Yes to 6.2 and Yes to 6.3 and DOB to 6.4)</t>
  </si>
  <si>
    <t>Total number of eligible patients with ID band (ID and to 6.0 and Yes to 6.2 and Yes to 6.3 and 6.4 is not null)</t>
  </si>
  <si>
    <t>Number of patients with single white or red ID band with identifiers in black text on a white background (ID band to 6.0 and Yes to 6.2 and Yes to 6.3 and Yes to 6.5)</t>
  </si>
  <si>
    <t>Total number of eligible patients with ID band (ID and to 6.0 and Yes to 6.2 and Yes to 6.3 and Yes or No to 6.5)</t>
  </si>
  <si>
    <t>Number of patients with single white or red ID band with identifiers in black text on a white background with legible identifiers (ID band to 6.0 and Yes to 6.2 and Yes to 6.3 and Yes to 6.5 and Yes to 6.6)</t>
  </si>
  <si>
    <t>Total number of eligible patients with ID band (ID band to 6.0 and Yes to 6.2 and Yes to 6.3 and Yes to 6.5 and Yes or No to 6.6)</t>
  </si>
  <si>
    <t>6.7 If yes to 6.6, are the patient identification details correct?
To verify confirm name and DOB with the patient</t>
  </si>
  <si>
    <t>For SCN, NICU patient - complete Neonate/newborn patient identification questions in 7.1</t>
  </si>
  <si>
    <t>Note: The following questions are completed for each patient during Clinical Handover</t>
  </si>
  <si>
    <t>Percentage of neonates/newborns with identification details correct on all ID used</t>
  </si>
  <si>
    <t>Was the intended procedure confirmed with the patient's consent form and/or medical chart?</t>
  </si>
  <si>
    <t>For each staff member that is observed completing the surgical safety checklist while with the patient, look for the following checks:</t>
  </si>
  <si>
    <t>For each staff member that is observed completing the surgical safety checklist while with the patient, look for the following checks:
At 'Sign In':
1.0 Was the patient's identity confirmed verbally with the patient or carer?
1.1 Was the surgical registrar or surgical representative present during the identity confirmation?
1.2 Was there a visual check of the operative site and side markings?
1.3 Was the intended procedure checked with the patient or carer?
1.4 Was the intended procedure confirmed with the patient's consent form and/or medical chart?
1.5 Were responses from team members audible?
At 'Time Out'
2.0 Were all operating team members made aware of all relevant patient identification and procedure details prior to commencement of surgery?</t>
  </si>
  <si>
    <t>Surgical Safety Checklist observation collation audit tool: collates the results of observational audits of staff for the Surgical Safety Checklist (for Edition 2 of the NSQHS Standards)</t>
  </si>
  <si>
    <t>• Percentage of staff observed completing the surgical safety checklist where the intended procedure was confirmed with the patient's consent form and/or medical chart</t>
  </si>
  <si>
    <t>% of staff observed completing the surgical safety checklist where the patient's identity was confirmed verbally with the patient or carer
% of staff observed completing the surgical safety checklist where the surgical registrar or surgical representative was present during the identity confirmation
% of staff observed completing the surgical safety checklist where there was a visual check of the operative site and side markings
% of staff observed completing the surgical safety checklist where the intended procedure was checked with the patient or carer
% of staff observed completing the surgical safety checklist where the intended procedure was confirmed with the patient's consent form and/or medical chart
% of staff observed completing the surgical safety checklist where responses from team members were audible
% of staff observed completing the surgical safety checklist where all operating team members were made aware of all relevant patient identification and procedure details prior to commencement of surgery</t>
  </si>
  <si>
    <t>Number of staff observed completing the surgical safety checklist where the patient's identity was confirmed verbally with the patient or carer (Yes to 1.0)
Number of staff observed completing the surgical safety checklist where the surgical registrar or surgical representative was present during the identity confirmation (Yes to 1.1)
Number of staff observed completing the surgical safety checklist where there was a visual check of the operative site and side markings (Yes to 1.2)
Number of staff observed completing the surgical safety checklist where the intended procedure was checked with the patient or carer (Yes to 1.3)
Number of staff observed completing the surgical safety checklist where the intended procedure was confirmed with the patient's consent form and/or medical chart (Yes to 1.4)
Number of staff observed completing the surgical safety checklist where responses from team members were audible (Yes to 1.5)
Number of staff observed completing the surgical safety checklist where all operating team members were made aware of all relevant patient identification and procedure details prior to commencement of surgery (Yes to 2.0)</t>
  </si>
  <si>
    <t>Record planned start time of clinical handover (hh:mm)</t>
  </si>
  <si>
    <t>Record planned finish time of clinical handover (hh:mm)</t>
  </si>
  <si>
    <t>Record actual start time of clinical handover (hh:mm)</t>
  </si>
  <si>
    <t>Record actual finish time of clinical handover (hh:mm)</t>
  </si>
  <si>
    <r>
      <t xml:space="preserve">If yes to 3.0, what handover tool is used? E.g. SBAR, ISBAR, SHARED </t>
    </r>
    <r>
      <rPr>
        <i/>
        <sz val="10"/>
        <color rgb="FF0000FF"/>
        <rFont val="Arial"/>
        <family val="2"/>
      </rPr>
      <t>(enter text to the right)</t>
    </r>
  </si>
  <si>
    <t>Was a electronic journey board or patient care whiteboard meeting held prior to bedside handover?</t>
  </si>
  <si>
    <t>Was the full clinical team involved in the clinical handover electronic journey board or patient care whiteboard meetings?</t>
  </si>
  <si>
    <t>3.0 Is a clinical handover tool used?
3.1 If yes to 3.0, what handover tool is used? E.g. SBAR, ISBAR, SHARED</t>
  </si>
  <si>
    <t>If yes to 6.0, did all the staff involved in clinical handover receive the clinical handover summary sheet?</t>
  </si>
  <si>
    <t>5.0 Was the full clinical team involved in the clinical handover electronic journey board or patient care whiteboard meetings?
5.1 If no to 5.0, which professional groups were involved? (select all that apply)
5.2 Was the full clinical team involved in clinical handover at the bedside?
5.3 If no to 5.2, which professional groups were involved? (select all that apply)</t>
  </si>
  <si>
    <t>6.0 Did the ward use a clinical handover summary sheet? 
6.1 If yes to 6.0, did all the staff involved in clinical handover receive the clinical handover summary sheet?
6.2 If yes to 6.0, did the summary sheet outline patient risks and alerts; prioritisation of deteriorating patients; OH&amp;S issues; staffing allocation?</t>
  </si>
  <si>
    <t>Number of clinical handovers observed with a electronic journey board or patient care whiteboard meeting held prior to bedside handover (Yes to 4.0)</t>
  </si>
  <si>
    <t>Number of clinical handovers observed with the full clinical team involved in the clinical handover electronic journey board or patient care whiteboard meetings (Yes to 5.0)
Number of clinical handovers observed which had Medical professional group involved in electronic journey board or patient care whiteboard meetings (No to 5.0 and Medical to 5.1)
Number of clinical handovers observed which had Nursing professional group involved in electronic journey board or patient care whiteboard meetings (No to 5.0 and Nursing to 5.1)
Number of clinical handovers observed which had Allied health professional group involved in electronic journey board or patient care whiteboard meetings (No to 5.0 and Allied health to 5.1)
Number of clinical handovers observed with the full clinical team involved in clinical handover at the bedside (Yes to 5.2)
Number of clinical handovers observed which had Medical professional group involved in bedside handover (No to 5.2 and Medical to 5.3)
Number of clinical handovers observed which had Nursing professional group involved in bedside handover (No to 5.2 and Nursing to 5.3)
Number of clinical handovers observed which had Allied health professional group involved in beside handover (No to 5.2 and Allied health to 5.3)</t>
  </si>
  <si>
    <t>Percentage of clinical handovers observed where the start was more than 5 minutes late</t>
  </si>
  <si>
    <t>Percentage of clinical handovers observed that were longer than 20 minutes</t>
  </si>
  <si>
    <t>Percentage of clinical handovers observed with a electronic journey board or patient care whiteboard meeting held prior to bedside handover</t>
  </si>
  <si>
    <t>Percentage of clinical handovers observed with the full clinical team involved in the clinical handover electronic journey board or patient care whiteboard meetings</t>
  </si>
  <si>
    <t>• Percentage of clinical handovers observed that used a ward clinical handover summary sheet where all staff involved receive the clinical handover summary sheet</t>
  </si>
  <si>
    <t>• Percentage of clinical handovers observed that used a ward clinical handover summary sheet where the summary sheet outlines patient risks and alerts; prioritisation of deteriorating patients; OH&amp;S issues; staff allocation</t>
  </si>
  <si>
    <t>% of clinical handovers observed with a ward clinical handover summary sheet used
% of clinical handovers observed that used a ward clinical handover summary sheet where all staff involved receive the clinical handover summary sheet
% of clinical handovers observed that used a ward clinical handover summary sheet where the summary sheet outlines patient risks and alerts; prioritisation of deteriorating patients; OH&amp;S issues; staff allocation</t>
  </si>
  <si>
    <t>Clinical Handover observation collation audit tool: collates the results for observational audits for Clinical Handover (for Edition 2 of the NSQHS Standards)</t>
  </si>
  <si>
    <t>% of patients with single white or red ID band with the patient identification details correct
% of patients with single white or red ID band that has all core identifiers present, in black text on a white background, legible and correct</t>
  </si>
  <si>
    <t>Number of patients with single white or red ID band with the patient identification details correct (ID band to 6.0 and Yes to 6.2 and Yes to 6.3 and Yes to 6.5 and Yes to 6.6 and Yes to 6.7)
Number of patients with single white or red ID band that has all core identifiers present, in black text on a white background, legible and correct (ID band to 6.0 and Yes to 6.2 and Yes to 6.3 and Yes to 6.5 and Yes to 6.6 and Yes to 6.7)</t>
  </si>
  <si>
    <t>Total number of eligible patients with ID band (ID band to 6.0 and Yes to 6.2 and Yes to 6.3 and Yes to 6.5 and Yes to 6.6 and Yes or No to 6.7)
Total number of eligible patients with single ID band (ID band to 6.0 and Yes to 6.2)</t>
  </si>
  <si>
    <t>• Percentage of wards/units with evidence of a monitoring and evaluation plan that has evidence of who assisted in the development of the plan(s)</t>
  </si>
  <si>
    <t>• Percentage of wards/units that display communication material regarding clinical communication which has evaluated and modified communication strategies accordingly</t>
  </si>
  <si>
    <t>% of wards/units that display communication material for the workforce and/or patients regarding clinical communication, including clinical handover
% of wards/units that display communication material regarding clinical communication which provides information to patients tailored to their specific needs and level of health literacy
% of wards/units that display communication material regarding clinical communication which is aimed at staff
% of wards/units that display communication material regarding clinical communication where the workforce is aware of the material
% of wards/units that display communication material regarding clinical communication which have processes for routinely distributing the material
% of wards/units that display communication material regarding clinical communication which has taken the needs of culturally and linguistically diverse populations into consideration
% of wards/units that display communication material regarding clinical communication which has evaluated and modified communication strategies accordingly
% of wards/units that display communication material regarding clinical communication which has consumer input in the development and review of the material</t>
  </si>
  <si>
    <t>3.0 Has the patient been admitted for a procedure?
3.1 If yes to 3.0, is there a written and signed informed consent form?
3.2 If yes to 3.0 &amp; 3.1, does the patient have the capacity to provide informed consent, i.e. the patients who lack capacity box is not completed?
3.3 If yes to 3.0, 3.1 &amp; 3.2, is there a patient identification label or are all of the patient identification details written legibly at the top of each page of the form?
3.4 If yes to 3.0, 3.1 &amp; 3.2, has the patient consented to the procedure by completing their name and signed and dated?
3.5 If yes to 3.0, 3.1 &amp; 3.2, has the doctor/delegate section been completed with name, designation, signature and date?</t>
  </si>
  <si>
    <t>Number of patients with critically abnormal (i.e. likely to require urgent or immediate intervention) pathology results included in a review of critical information (Yes to 5.0 pathology)
Number of patients with critically abnormal (i.e. likely to require urgent or immediate intervention) medical imaging results included in a review of critical information (Yes to 5.0 medical imaging)
Number of patients with change in diagnosis included in a review of critical information (Yes to 5.0 diagnosis)
Number of patients with change to the patient's management plan included in a review of critical information (Yes to 5.0 plan)
Number of patients with change to the patient's goals included in a review of critical information (Yes to 5.0 goals)
Number of patients with substantial change to medications (e.g. start/stop/withhold a medication) included in a review of critical information (Yes to 5.0 medication)
Number of patients with allergies or adverse drug reactions included in a review of critical information (Yes to 5.0 allergies)
Number of patients with information that requires follow-up with another clinician or the patient (or family or carer) included in a review of critical information (Yes to 5.0 follow-up)
Number of patients with other information included in a review of critical information (Yes to 5.0 other)</t>
  </si>
  <si>
    <t>% of neonates/newborns with all core identifiers present on the baby's identification bands/back tag
% of neonates/newborns with URN present on ID
% of neonates/newborns with Name present on ID
% of neonates/newborns with DOB present on ID</t>
  </si>
  <si>
    <t xml:space="preserve">
Yes; No: N/A
Yes; No: N/A
Yes; No: N/A</t>
  </si>
  <si>
    <t>N/A if unable to check</t>
  </si>
  <si>
    <t>Number of neonates/newborns with all core identifiers present on the baby's identification bands/back tag (Yes to 7.0 or Yes to 7.1 and Yes to 7.2 URN and Yes to 7.2 Name and Yes to 7.2 DOB)
Number of neonates/newborns with URN present on ID (Yes to 7.0 or Yes to 7.2 and Yes to 7.2 URN)
Number of neonates/newborns with Name present on ID (Yes to 7.0 or Yes to 7.1 and Yes to 7.2 Name)
Number of neonates/newborns with DOB present on ID (Yes to 7.0 or Yes to 7.1 and Yes to 7.2 DOB)</t>
  </si>
  <si>
    <t>Total number of eligible patients (Yes to 7.0 or Yes to 7.1 and Yes or No to 7.2 URN and Yes or No to 7.2 Name and Yes or No to 7.2 DOB)
Total number of eligible patients (Yes to 7.0 or Yes to 7.1)</t>
  </si>
  <si>
    <t>Wards/Units:</t>
  </si>
  <si>
    <t>Note: The measurement plan details the actions required and those question(s)/responses that correspond to the action.</t>
  </si>
  <si>
    <t>• Percentage of clinical handovers observed without the full clinical team involved which had Medical professional group involved in electronic journey board or patient care whiteboard meetings</t>
  </si>
  <si>
    <t>• Percentage of clinical handovers observed without the full clinical team involved which had Nursing professional group involved in electronic journey board or patient care whiteboard meetings</t>
  </si>
  <si>
    <t>• Percentage of clinical handovers observed without the full clinical team involved which had Allied health professional group involved in electronic journey board or patient care whiteboard meetings</t>
  </si>
  <si>
    <t>• Percentage of clinical handovers observed without the full clinical team involved which had Medical professional group involved in bedside handover</t>
  </si>
  <si>
    <t>• Percentage of clinical handovers observed without the full clinical team involved which had Nursing professional group involved in bedside handover</t>
  </si>
  <si>
    <t>• Percentage of clinical handovers observed without the full clinical team involved which had Allied health professional group involved in beside handover</t>
  </si>
  <si>
    <t>Percentage of wards/units with evidence of a monitoring and evaluation plan, which includes quality improvement for incidents, adverse events, near misses, procedure matching, clinical handover at transitions of care, failure to communicate and inadequate documentation</t>
  </si>
  <si>
    <t>% of wards/units that monitor, evaluate and continuously improve clinical communication
% of wards/units with evidence of a monitoring and evaluation plan, which includes quality improvement for incidents, adverse events, near misses, procedure matching, clinical handover at transitions of care, failure to communicate and inadequate documentation
% of wards/units with evidence of a monitoring and evaluation plan that records quality improvement action(s) to be implemented
% of wards/units with evidence of a monitoring and evaluation plan that includes a risk register for the proposed quality improvement actions
% of wards/units with evidence of a monitoring and evaluation plan that includes mechanisms for evaluating the quality improvement actions
% of wards/units with evidence of a monitoring and evaluation plan that is tabled at a committee/group and reviewed regularly
% of wards/units with evidence of a monitoring and evaluation plan that is tabled at a committee/group and with evidence that the evaluation data are reviewed regularly
% of wards/units with evidence of a monitoring and evaluation plan that has evidence of who assisted in the development of the plan(s)
% of wards/units with evidence of a monitoring and evaluation plan that the workforce knows exist</t>
  </si>
  <si>
    <t>% of wards/units that undertake regular audits of clinical communication, including clinical handover</t>
  </si>
  <si>
    <t>Total clinical handover time: (actual finish - actual start) (hh:mm)</t>
  </si>
  <si>
    <t>% of clinical handovers observed with the full clinical team involved in the clinical handover electronic journey board or patient care whiteboard meetings
% of clinical handovers observed without the full clinical team involved which had Medical professional group involved in electronic journey board or patient care whiteboard meetings
% of clinical handovers observed without the full clinical team involved which had Nursing professional group involved in electronic journey board or patient care whiteboard meetings
% of clinical handovers observed without the full clinical team involved which had Allied health professional group involved in electronic journey board or patient care whiteboard meetings
% of clinical handovers observed with the full clinical team involved in clinical handover at the bedside
% of clinical handovers observed without the full clinical team involved which had Medical professional group involved in bedside handover
% of clinical handovers observed without the full clinical team involved which had Nursing professional group involved in bedside handover
% of clinical handovers observed without the full clinical team involved which had Allied health professional group involved in beside handover</t>
  </si>
  <si>
    <t>% of clinical handovers observed with a electronic journey board or patient care electronic journey board or patient care whiteboard meeting held prior to bedside handover</t>
  </si>
  <si>
    <t>Identify if the full clinical team are involved in clinical handover (electronic journey board or patient care whiteboard and bedside)</t>
  </si>
  <si>
    <t>Total number of clinical handovers audited on the ward/unit (Yes or No to 5.0)
Total number of clinical handovers that didn't have full clinical team involved in electronic journey board or patient care whiteboard meetings (No to 5.0 and 5.1 is not null)
Total number of eligible clinical handovers audited on the ward/unit (Yes or No to 5.2)
Total number of clinical handovers that didn't have full clinical team involved in bedside handover (No to 5.2 and 5.3 is not null)</t>
  </si>
  <si>
    <t>Identify if electronic journey board or patient care whiteboard meetings take place prior to bedside handover</t>
  </si>
  <si>
    <t>4.0 Was a electronic journey board or patient care electronic journey board or patient care whiteboard meeting held prior to bedside handover?</t>
  </si>
  <si>
    <t>5.0 Is there documented evidence that there has been a review of critical information, including but not limited to
• critically abnormal (i.e. likely to require urgent or immediate intervention) pathology results?
• critically abnormal (i.e. likely to require urgent or immediate intervention) medical imaging results?
• change in diagnosis?
• change to the patient's management plan?
• change to the patient's goals?
• substantial change to medications (e.g. start/stop/withhold a medication)?
• allergies or adverse drug reactions?
• information that requires follow-up with another clinician or the patient (or family or carer, if appropriate)?
• other information?</t>
  </si>
  <si>
    <t>% of patients with Photo ID with the patient identifiers(URN, Name, DOB) correct and photo current</t>
  </si>
  <si>
    <t>6.1 If Photo ID to 6.0, are the patient identifiers (URN, Name, DOB) correct and photo current?</t>
  </si>
  <si>
    <t>6.2 If wearing ID Band to 6.0, is it a single ID band (one only)?
For SCN, NICU patient - complete Neonate/newborn patient identification</t>
  </si>
  <si>
    <t>6.3 If yes to 6.2, is it either white or red?</t>
  </si>
  <si>
    <t>6.4 If yes to 6.3, what core identifiers are present on the identification band? Select all that are present</t>
  </si>
  <si>
    <t>6.5 If yes to 6.3, are the identifiers in black text on a white background?</t>
  </si>
  <si>
    <t>Percentage of maternity patients with a newborn rooming in with its mother (at the mother's bedside)</t>
  </si>
  <si>
    <t>% of maternity patients with a newborn rooming in with its mother (at the mother's bedside)</t>
  </si>
  <si>
    <t>7.2 If yes to 7.0 or 7.1, what core identifiers are present on all the baby's identification bands/back tag? Select all that are present
• URN
• Name
• DOB</t>
  </si>
  <si>
    <t>% of neonates/newborns with identifiers in black text on a white background on all ID used that are legible</t>
  </si>
  <si>
    <t>% of patients who had the patient identification complete on all pages of the medication chart</t>
  </si>
  <si>
    <t>4.0 Is the patient identification (minimum of name, DOB, URN, address) complete on all pages of the medication chart?
N/A for patients with no evidence of medication chart or with electronic medication chart
4.1 If yes to 4.0, if pages of the chart have a patient identification label affixed, is the patient's name handwritten below each label?
N/A for patients with no labels present</t>
  </si>
  <si>
    <t xml:space="preserve">
Yes; No; N/A
Yes; No; N/A</t>
  </si>
  <si>
    <t>Number of patients who had the patient identification complete on all pages of the medication chart (Yes to 4.0)
Number of patients who had the patient identification complete on all pages of the medication chart with the patient's name handwritten below all patient identification labels present (Yes to 4.0 and Yes to 4.1)</t>
  </si>
  <si>
    <t>Total number of eligible patients (Yes or No to 4.0)
Total number of eligible patients with patient identification complete on all pages of the med chart (Yes to 4.0 and Yes or No to 4.1)</t>
  </si>
  <si>
    <t>% of  neonates/newborns with identification details correct on all ID used</t>
  </si>
  <si>
    <t>Patient Safety and Quality Improvement Service, Clinical Excellence Queensland has developed audit tools for facilities and Hospital and Health Services (HHS) to use to collect data in support of evidence in meeting Edition 2 of the NSQHS Standards.
There are a number of tools in the workbook. The tools provide the ability to collect a number of patients and wards, and display combined results for each indicator. In addition, the measurement plan provides a high level view of the NSQHS actions and their alignment to each audit question.</t>
  </si>
  <si>
    <t xml:space="preserve">
Patient Safety and Quality Improvement Service, Clinical Excellence Queensland, welcomes feedback on the audit tools and the measurement plans, to ensure the tools meet the needs of Queensland Health facilities. We appreciate any feedback you can provide for the next version.
Please email Patient Safety and Quality Improvement Service on mars@health.qld.gov.au for feedback or comments.</t>
  </si>
  <si>
    <t>This document is licensed under a Creative Commons Attribution 3.0 Australia licence. To view a copy of this licence, visit https://creativecommons.org/licenses/by-nc-sa/3.0/
You are free to copy, communicate and adapt the work for non-commercial purposes, as long as you attribute the State of Queensland (Queensland Health).
For further information contact Patient Safety and Quality Improvement Service, Clinical Excellence Queensland, Department of Health, PO Box 2368, Fortitude Valley BC, Qld 4006, email PSQIS_Comms@health.qld.gov.au, phone (07) 3328 9430. For permissions beyond the scope of this licence contact: Intellectual Property Officer, Department of Health, GPO Box 48, Brisbane Qld 4001, email ip_officer@health.qld.gov.au.</t>
  </si>
  <si>
    <t>This document is licensed under a Creative Commons Attribution 3.0 Australia licence. To view a copy of this licence, visit  https://creativecommons.org/licenses/by-nc-sa/3.0/
You are free to copy, communicate and adapt the work for non-commercial purposes, as long as you attribute the State of Queensland (Queensland Health).
For further information contact Patient Safety and Quality Improvement Service, Clinical Excellence Queensland, Department of Health, PO Box 2368, Fortitude Valley, BC, Qld 4006, email PSQIS_Comms@health.qld.gov.au, phone (07) 3328 9430. For permissions beyond the scope of this licence contact: Intellectual Property Officer, Department of Health, GPO Box 48, Brisbane Qld 4001, email ip_officer@health.qld.gov.au.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</si>
</sst>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h:mm:ss;@"/>
  </numFmts>
  <fonts count="48" x14ac:knownFonts="1">
    <font>
      <sz val="11"/>
      <color theme="1"/>
      <name val="Calibri"/>
      <family val="2"/>
      <scheme val="minor"/>
    </font>
    <font>
      <sz val="11"/>
      <color theme="1"/>
      <name val="Arial"/>
      <family val="2"/>
    </font>
    <font>
      <u/>
      <sz val="11"/>
      <color theme="10"/>
      <name val="Calibri"/>
      <family val="2"/>
      <scheme val="minor"/>
    </font>
    <font>
      <b/>
      <sz val="10"/>
      <color theme="0"/>
      <name val="Arial"/>
      <family val="2"/>
    </font>
    <font>
      <b/>
      <sz val="16"/>
      <color theme="1"/>
      <name val="Arial"/>
      <family val="2"/>
    </font>
    <font>
      <sz val="11"/>
      <color theme="1"/>
      <name val="Arial"/>
      <family val="2"/>
    </font>
    <font>
      <b/>
      <sz val="14"/>
      <color theme="1"/>
      <name val="Arial"/>
      <family val="2"/>
    </font>
    <font>
      <sz val="9"/>
      <color theme="1"/>
      <name val="Arial"/>
      <family val="2"/>
    </font>
    <font>
      <sz val="10"/>
      <color theme="1"/>
      <name val="Arial"/>
      <family val="2"/>
    </font>
    <font>
      <sz val="10"/>
      <name val="Arial"/>
      <family val="2"/>
    </font>
    <font>
      <sz val="11"/>
      <color theme="1"/>
      <name val="Calibri"/>
      <family val="2"/>
      <scheme val="minor"/>
    </font>
    <font>
      <sz val="10"/>
      <color theme="1"/>
      <name val="Arial"/>
      <family val="2"/>
    </font>
    <font>
      <b/>
      <sz val="10"/>
      <color theme="0"/>
      <name val="Arial"/>
      <family val="2"/>
    </font>
    <font>
      <b/>
      <sz val="9"/>
      <color indexed="81"/>
      <name val="Tahoma"/>
      <family val="2"/>
    </font>
    <font>
      <sz val="10"/>
      <color theme="1"/>
      <name val="Arial"/>
      <family val="2"/>
    </font>
    <font>
      <sz val="11"/>
      <color theme="1"/>
      <name val="Arial"/>
      <family val="2"/>
    </font>
    <font>
      <sz val="11"/>
      <color theme="1"/>
      <name val="Calibri"/>
      <family val="2"/>
      <scheme val="minor"/>
    </font>
    <font>
      <b/>
      <sz val="10"/>
      <color theme="0"/>
      <name val="Arial"/>
      <family val="2"/>
    </font>
    <font>
      <sz val="10"/>
      <name val="Arial"/>
      <family val="2"/>
    </font>
    <font>
      <i/>
      <sz val="10"/>
      <color rgb="FF0000FF"/>
      <name val="Arial"/>
      <family val="2"/>
    </font>
    <font>
      <u/>
      <sz val="11"/>
      <color theme="10"/>
      <name val="Arial"/>
      <family val="2"/>
    </font>
    <font>
      <b/>
      <sz val="10"/>
      <color theme="1"/>
      <name val="Arial"/>
      <family val="2"/>
    </font>
    <font>
      <sz val="10"/>
      <color theme="1"/>
      <name val="Arial"/>
      <family val="2"/>
    </font>
    <font>
      <sz val="10"/>
      <color theme="1"/>
      <name val="Arial"/>
      <family val="2"/>
    </font>
    <font>
      <b/>
      <sz val="10"/>
      <color theme="1"/>
      <name val="Arial"/>
      <family val="2"/>
    </font>
    <font>
      <sz val="9"/>
      <color theme="1"/>
      <name val="Arial"/>
      <family val="2"/>
    </font>
    <font>
      <b/>
      <sz val="10"/>
      <color theme="0"/>
      <name val="Arial"/>
      <family val="2"/>
    </font>
    <font>
      <b/>
      <sz val="10"/>
      <name val="Arial"/>
      <family val="2"/>
    </font>
    <font>
      <sz val="10"/>
      <color theme="1"/>
      <name val="Arial"/>
      <family val="2"/>
    </font>
    <font>
      <b/>
      <sz val="10"/>
      <color theme="1"/>
      <name val="Arial"/>
      <family val="2"/>
    </font>
    <font>
      <sz val="9"/>
      <color theme="1"/>
      <name val="Arial"/>
      <family val="2"/>
    </font>
    <font>
      <b/>
      <sz val="10"/>
      <color theme="0"/>
      <name val="Arial"/>
      <family val="2"/>
    </font>
    <font>
      <sz val="10"/>
      <color theme="1"/>
      <name val="Arial"/>
      <family val="2"/>
    </font>
    <font>
      <b/>
      <sz val="10"/>
      <color theme="1"/>
      <name val="Arial"/>
      <family val="2"/>
    </font>
    <font>
      <b/>
      <sz val="10"/>
      <color theme="0"/>
      <name val="Arial"/>
      <family val="2"/>
    </font>
    <font>
      <sz val="10"/>
      <name val="Arial"/>
      <family val="2"/>
    </font>
    <font>
      <sz val="11"/>
      <color theme="1"/>
      <name val="Arial"/>
      <family val="2"/>
    </font>
    <font>
      <sz val="11"/>
      <color theme="1"/>
      <name val="Calibri"/>
      <family val="2"/>
      <scheme val="minor"/>
    </font>
    <font>
      <b/>
      <sz val="10"/>
      <color indexed="9"/>
      <name val="Arial"/>
      <family val="2"/>
    </font>
    <font>
      <sz val="10"/>
      <color theme="1"/>
      <name val="Arial"/>
      <family val="2"/>
    </font>
    <font>
      <b/>
      <sz val="10"/>
      <name val="Arial"/>
      <family val="2"/>
    </font>
    <font>
      <sz val="10"/>
      <color theme="1"/>
      <name val="Arial"/>
      <family val="2"/>
    </font>
    <font>
      <b/>
      <sz val="10"/>
      <color theme="1"/>
      <name val="Arial"/>
      <family val="2"/>
    </font>
    <font>
      <sz val="10"/>
      <name val="Arial"/>
      <family val="2"/>
    </font>
    <font>
      <sz val="9"/>
      <color theme="1"/>
      <name val="Arial"/>
      <family val="2"/>
    </font>
    <font>
      <b/>
      <sz val="10"/>
      <color theme="0"/>
      <name val="Arial"/>
      <family val="2"/>
    </font>
    <font>
      <b/>
      <sz val="10"/>
      <name val="Arial"/>
      <family val="2"/>
    </font>
    <font>
      <sz val="10"/>
      <color theme="1" tint="0.499984740745262"/>
      <name val="Arial"/>
      <family val="2"/>
    </font>
  </fonts>
  <fills count="12">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9" tint="-0.249977111117893"/>
        <bgColor indexed="64"/>
      </patternFill>
    </fill>
    <fill>
      <patternFill patternType="solid">
        <fgColor indexed="12"/>
        <bgColor indexed="64"/>
      </patternFill>
    </fill>
    <fill>
      <patternFill patternType="solid">
        <fgColor rgb="FF00B48F"/>
        <bgColor indexed="64"/>
      </patternFill>
    </fill>
    <fill>
      <patternFill patternType="solid">
        <fgColor rgb="FFCDFFF4"/>
        <bgColor indexed="64"/>
      </patternFill>
    </fill>
    <fill>
      <patternFill patternType="solid">
        <fgColor rgb="FF0000FF"/>
        <bgColor indexed="64"/>
      </patternFill>
    </fill>
  </fills>
  <borders count="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s>
  <cellStyleXfs count="4">
    <xf numFmtId="0" fontId="0" fillId="0" borderId="0"/>
    <xf numFmtId="0" fontId="2" fillId="0" borderId="0" applyNumberFormat="0" applyFill="0" applyBorder="0" applyAlignment="0" applyProtection="0"/>
    <xf numFmtId="0" fontId="9" fillId="0" borderId="0"/>
    <xf numFmtId="9" fontId="10" fillId="0" borderId="0" applyFont="0" applyFill="0" applyBorder="0" applyAlignment="0" applyProtection="0"/>
  </cellStyleXfs>
  <cellXfs count="1637">
    <xf numFmtId="0" fontId="0" fillId="0" borderId="0" xfId="0"/>
    <xf numFmtId="0" fontId="8" fillId="0" borderId="0" xfId="0" applyFont="1"/>
    <xf numFmtId="0" fontId="8" fillId="0" borderId="0" xfId="0" applyFont="1" applyAlignment="1">
      <alignment vertical="top"/>
    </xf>
    <xf numFmtId="0" fontId="8" fillId="0" borderId="38" xfId="0" applyFont="1" applyBorder="1" applyAlignment="1">
      <alignment horizontal="center" vertical="top"/>
    </xf>
    <xf numFmtId="0" fontId="8" fillId="2" borderId="0" xfId="0" applyFont="1" applyFill="1"/>
    <xf numFmtId="0" fontId="8" fillId="0" borderId="38" xfId="0" applyFont="1" applyBorder="1" applyAlignment="1">
      <alignment horizontal="center" vertical="center"/>
    </xf>
    <xf numFmtId="0" fontId="1" fillId="2" borderId="0" xfId="0" applyFont="1" applyFill="1" applyAlignment="1">
      <alignment vertical="center"/>
    </xf>
    <xf numFmtId="0" fontId="0" fillId="2" borderId="0" xfId="0" applyFill="1"/>
    <xf numFmtId="164" fontId="8" fillId="2" borderId="0" xfId="0" applyNumberFormat="1" applyFont="1" applyFill="1" applyAlignment="1">
      <alignment horizontal="center" vertical="top"/>
    </xf>
    <xf numFmtId="0" fontId="8" fillId="2" borderId="0" xfId="0" applyFont="1" applyFill="1" applyAlignment="1">
      <alignment vertical="top"/>
    </xf>
    <xf numFmtId="0" fontId="11" fillId="2" borderId="0" xfId="0" applyFont="1" applyFill="1"/>
    <xf numFmtId="0" fontId="11" fillId="2" borderId="0" xfId="0" applyFont="1" applyFill="1" applyAlignment="1">
      <alignment horizontal="center"/>
    </xf>
    <xf numFmtId="0" fontId="11" fillId="0" borderId="0" xfId="0" applyFont="1"/>
    <xf numFmtId="0" fontId="12" fillId="3" borderId="8" xfId="0" applyFont="1" applyFill="1" applyBorder="1" applyAlignment="1">
      <alignment vertical="center"/>
    </xf>
    <xf numFmtId="0" fontId="12" fillId="3" borderId="8" xfId="0" applyFont="1" applyFill="1" applyBorder="1" applyAlignment="1">
      <alignment horizontal="center" vertical="center" wrapText="1"/>
    </xf>
    <xf numFmtId="0" fontId="12" fillId="3" borderId="9" xfId="0" applyFont="1" applyFill="1" applyBorder="1" applyAlignment="1">
      <alignment horizontal="center" vertical="center" wrapText="1"/>
    </xf>
    <xf numFmtId="164" fontId="11" fillId="2" borderId="25" xfId="0" applyNumberFormat="1" applyFont="1" applyFill="1" applyBorder="1" applyAlignment="1">
      <alignment horizontal="center" vertical="top"/>
    </xf>
    <xf numFmtId="164" fontId="11" fillId="2" borderId="44" xfId="0" applyNumberFormat="1" applyFont="1" applyFill="1" applyBorder="1" applyAlignment="1">
      <alignment horizontal="center" vertical="top"/>
    </xf>
    <xf numFmtId="164" fontId="11" fillId="2" borderId="53" xfId="0" applyNumberFormat="1" applyFont="1" applyFill="1" applyBorder="1" applyAlignment="1">
      <alignment horizontal="center" vertical="top"/>
    </xf>
    <xf numFmtId="164" fontId="11" fillId="2" borderId="39" xfId="0" applyNumberFormat="1" applyFont="1" applyFill="1" applyBorder="1" applyAlignment="1">
      <alignment horizontal="center" vertical="top"/>
    </xf>
    <xf numFmtId="164" fontId="11" fillId="2" borderId="30" xfId="0" applyNumberFormat="1" applyFont="1" applyFill="1" applyBorder="1" applyAlignment="1">
      <alignment horizontal="center" vertical="top"/>
    </xf>
    <xf numFmtId="0" fontId="11" fillId="0" borderId="0" xfId="0" applyFont="1" applyAlignment="1">
      <alignment horizontal="center"/>
    </xf>
    <xf numFmtId="0" fontId="5" fillId="2" borderId="0" xfId="0" applyFont="1" applyFill="1"/>
    <xf numFmtId="0" fontId="6" fillId="2" borderId="0" xfId="0" applyFont="1" applyFill="1"/>
    <xf numFmtId="164" fontId="14" fillId="2" borderId="0" xfId="0" applyNumberFormat="1" applyFont="1" applyFill="1" applyAlignment="1">
      <alignment horizontal="center" vertical="top"/>
    </xf>
    <xf numFmtId="0" fontId="14" fillId="2" borderId="0" xfId="0" applyFont="1" applyFill="1" applyAlignment="1">
      <alignment vertical="top"/>
    </xf>
    <xf numFmtId="0" fontId="14" fillId="0" borderId="0" xfId="0" applyFont="1" applyAlignment="1">
      <alignment vertical="top"/>
    </xf>
    <xf numFmtId="0" fontId="15" fillId="2" borderId="0" xfId="0" applyFont="1" applyFill="1" applyAlignment="1">
      <alignment vertical="center"/>
    </xf>
    <xf numFmtId="0" fontId="16" fillId="2" borderId="0" xfId="0" applyFont="1" applyFill="1"/>
    <xf numFmtId="0" fontId="14" fillId="0" borderId="0" xfId="0" applyFont="1" applyAlignment="1">
      <alignment horizontal="left" vertical="top"/>
    </xf>
    <xf numFmtId="164" fontId="14" fillId="2" borderId="0" xfId="0" applyNumberFormat="1" applyFont="1" applyFill="1" applyAlignment="1">
      <alignment horizontal="left" vertical="top"/>
    </xf>
    <xf numFmtId="0" fontId="14" fillId="2" borderId="0" xfId="0" applyFont="1" applyFill="1" applyAlignment="1">
      <alignment horizontal="left" vertical="top"/>
    </xf>
    <xf numFmtId="164" fontId="14" fillId="2" borderId="7" xfId="0" applyNumberFormat="1" applyFont="1" applyFill="1" applyBorder="1" applyAlignment="1">
      <alignment horizontal="left" vertical="top"/>
    </xf>
    <xf numFmtId="164" fontId="17" fillId="3" borderId="7" xfId="0" applyNumberFormat="1" applyFont="1" applyFill="1" applyBorder="1" applyAlignment="1">
      <alignment horizontal="left" vertical="top"/>
    </xf>
    <xf numFmtId="0" fontId="17" fillId="3" borderId="8" xfId="0" applyFont="1" applyFill="1" applyBorder="1" applyAlignment="1">
      <alignment vertical="top"/>
    </xf>
    <xf numFmtId="164" fontId="14" fillId="2" borderId="35" xfId="0" applyNumberFormat="1" applyFont="1" applyFill="1" applyBorder="1" applyAlignment="1">
      <alignment horizontal="center" vertical="top"/>
    </xf>
    <xf numFmtId="0" fontId="14" fillId="4" borderId="38" xfId="0" applyFont="1" applyFill="1" applyBorder="1" applyAlignment="1">
      <alignment horizontal="center" vertical="top"/>
    </xf>
    <xf numFmtId="0" fontId="14" fillId="0" borderId="38" xfId="0" applyFont="1" applyBorder="1" applyAlignment="1">
      <alignment horizontal="center" vertical="top"/>
    </xf>
    <xf numFmtId="0" fontId="14" fillId="0" borderId="0" xfId="0" applyFont="1" applyFill="1" applyAlignment="1">
      <alignment vertical="top"/>
    </xf>
    <xf numFmtId="164" fontId="14" fillId="2" borderId="35" xfId="0" applyNumberFormat="1" applyFont="1" applyFill="1" applyBorder="1" applyAlignment="1">
      <alignment horizontal="center" vertical="top" wrapText="1"/>
    </xf>
    <xf numFmtId="0" fontId="14" fillId="4" borderId="52" xfId="0" applyFont="1" applyFill="1" applyBorder="1" applyAlignment="1">
      <alignment horizontal="center" vertical="top"/>
    </xf>
    <xf numFmtId="164" fontId="14" fillId="0" borderId="0" xfId="0" applyNumberFormat="1" applyFont="1" applyAlignment="1">
      <alignment horizontal="center" vertical="top"/>
    </xf>
    <xf numFmtId="0" fontId="14" fillId="0" borderId="0" xfId="0" applyFont="1" applyFill="1" applyBorder="1" applyAlignment="1">
      <alignment vertical="top" wrapText="1"/>
    </xf>
    <xf numFmtId="0" fontId="14" fillId="0" borderId="0" xfId="0" applyFont="1" applyAlignment="1">
      <alignment vertical="top" wrapText="1"/>
    </xf>
    <xf numFmtId="0" fontId="17" fillId="3" borderId="9" xfId="0" applyFont="1" applyFill="1" applyBorder="1" applyAlignment="1">
      <alignment horizontal="center" vertical="top"/>
    </xf>
    <xf numFmtId="164" fontId="14" fillId="10" borderId="35" xfId="0" applyNumberFormat="1" applyFont="1" applyFill="1" applyBorder="1" applyAlignment="1">
      <alignment horizontal="center" vertical="top"/>
    </xf>
    <xf numFmtId="164" fontId="14" fillId="10" borderId="25" xfId="0" applyNumberFormat="1" applyFont="1" applyFill="1" applyBorder="1" applyAlignment="1">
      <alignment horizontal="center" vertical="top" wrapText="1"/>
    </xf>
    <xf numFmtId="164" fontId="14" fillId="10" borderId="45" xfId="0" applyNumberFormat="1" applyFont="1" applyFill="1" applyBorder="1" applyAlignment="1">
      <alignment horizontal="center" vertical="top" wrapText="1"/>
    </xf>
    <xf numFmtId="164" fontId="11" fillId="10" borderId="25" xfId="0" applyNumberFormat="1" applyFont="1" applyFill="1" applyBorder="1" applyAlignment="1">
      <alignment horizontal="center" vertical="top"/>
    </xf>
    <xf numFmtId="164" fontId="11" fillId="10" borderId="44" xfId="0" applyNumberFormat="1" applyFont="1" applyFill="1" applyBorder="1" applyAlignment="1">
      <alignment horizontal="center" vertical="top"/>
    </xf>
    <xf numFmtId="164" fontId="11" fillId="10" borderId="30" xfId="0" applyNumberFormat="1" applyFont="1" applyFill="1" applyBorder="1" applyAlignment="1">
      <alignment horizontal="center" vertical="top"/>
    </xf>
    <xf numFmtId="164" fontId="11" fillId="10" borderId="55" xfId="0" applyNumberFormat="1" applyFont="1" applyFill="1" applyBorder="1" applyAlignment="1">
      <alignment horizontal="center" vertical="top"/>
    </xf>
    <xf numFmtId="164" fontId="22" fillId="2" borderId="25" xfId="0" applyNumberFormat="1" applyFont="1" applyFill="1" applyBorder="1" applyAlignment="1">
      <alignment horizontal="center" vertical="top"/>
    </xf>
    <xf numFmtId="164" fontId="22" fillId="2" borderId="35" xfId="0" applyNumberFormat="1" applyFont="1" applyFill="1" applyBorder="1" applyAlignment="1">
      <alignment horizontal="center" vertical="top"/>
    </xf>
    <xf numFmtId="0" fontId="8" fillId="10" borderId="10" xfId="0" applyFont="1" applyFill="1" applyBorder="1" applyAlignment="1">
      <alignment horizontal="center" vertical="center"/>
    </xf>
    <xf numFmtId="0" fontId="8" fillId="0" borderId="10" xfId="0" applyFont="1" applyBorder="1" applyAlignment="1">
      <alignment horizontal="center" vertical="center"/>
    </xf>
    <xf numFmtId="0" fontId="3" fillId="3" borderId="2" xfId="0" applyFont="1" applyFill="1" applyBorder="1" applyAlignment="1">
      <alignment horizontal="center" vertical="top"/>
    </xf>
    <xf numFmtId="0" fontId="3" fillId="3" borderId="2" xfId="0" applyFont="1" applyFill="1" applyBorder="1" applyAlignment="1">
      <alignment horizontal="center" vertical="top" wrapText="1"/>
    </xf>
    <xf numFmtId="0" fontId="3" fillId="3" borderId="3" xfId="0" applyFont="1" applyFill="1" applyBorder="1" applyAlignment="1">
      <alignment horizontal="center" vertical="top" wrapText="1"/>
    </xf>
    <xf numFmtId="164" fontId="22" fillId="10" borderId="25" xfId="0" applyNumberFormat="1" applyFont="1" applyFill="1" applyBorder="1" applyAlignment="1">
      <alignment horizontal="center" vertical="top"/>
    </xf>
    <xf numFmtId="164" fontId="22" fillId="10" borderId="55" xfId="0" applyNumberFormat="1" applyFont="1" applyFill="1" applyBorder="1" applyAlignment="1">
      <alignment horizontal="center" vertical="top"/>
    </xf>
    <xf numFmtId="9" fontId="8" fillId="0" borderId="28" xfId="0" applyNumberFormat="1" applyFont="1" applyBorder="1" applyAlignment="1">
      <alignment horizontal="center" vertical="center"/>
    </xf>
    <xf numFmtId="0" fontId="8" fillId="0" borderId="28" xfId="0" applyFont="1" applyBorder="1" applyAlignment="1">
      <alignment horizontal="center" vertical="center"/>
    </xf>
    <xf numFmtId="0" fontId="8" fillId="0" borderId="29" xfId="0" applyFont="1" applyBorder="1" applyAlignment="1">
      <alignment horizontal="center" vertical="center"/>
    </xf>
    <xf numFmtId="9" fontId="8" fillId="0" borderId="10" xfId="0" applyNumberFormat="1" applyFont="1" applyBorder="1" applyAlignment="1">
      <alignment horizontal="center" vertical="center"/>
    </xf>
    <xf numFmtId="9" fontId="8" fillId="10" borderId="28" xfId="0" applyNumberFormat="1" applyFont="1" applyFill="1" applyBorder="1" applyAlignment="1">
      <alignment horizontal="center" vertical="center"/>
    </xf>
    <xf numFmtId="0" fontId="8" fillId="10" borderId="28" xfId="0" applyFont="1" applyFill="1" applyBorder="1" applyAlignment="1">
      <alignment horizontal="center" vertical="center"/>
    </xf>
    <xf numFmtId="0" fontId="8" fillId="10" borderId="29" xfId="0" applyFont="1" applyFill="1" applyBorder="1" applyAlignment="1">
      <alignment horizontal="center" vertical="center"/>
    </xf>
    <xf numFmtId="9" fontId="8" fillId="10" borderId="10" xfId="0" applyNumberFormat="1" applyFont="1" applyFill="1" applyBorder="1" applyAlignment="1">
      <alignment horizontal="center" vertical="center"/>
    </xf>
    <xf numFmtId="0" fontId="8" fillId="10" borderId="38" xfId="0" applyFont="1" applyFill="1" applyBorder="1" applyAlignment="1">
      <alignment horizontal="center" vertical="center"/>
    </xf>
    <xf numFmtId="9" fontId="8" fillId="10" borderId="56" xfId="0" applyNumberFormat="1" applyFont="1" applyFill="1" applyBorder="1" applyAlignment="1">
      <alignment horizontal="center" vertical="center"/>
    </xf>
    <xf numFmtId="0" fontId="8" fillId="10" borderId="56" xfId="0" applyFont="1" applyFill="1" applyBorder="1" applyAlignment="1">
      <alignment horizontal="center" vertical="center"/>
    </xf>
    <xf numFmtId="0" fontId="8" fillId="10" borderId="57" xfId="0" applyFont="1" applyFill="1" applyBorder="1" applyAlignment="1">
      <alignment horizontal="center" vertical="center"/>
    </xf>
    <xf numFmtId="9" fontId="8" fillId="0" borderId="58" xfId="0" applyNumberFormat="1" applyFont="1" applyBorder="1" applyAlignment="1">
      <alignment horizontal="center" vertical="center"/>
    </xf>
    <xf numFmtId="0" fontId="8" fillId="0" borderId="58" xfId="0" applyFont="1" applyBorder="1" applyAlignment="1">
      <alignment horizontal="center" vertical="center"/>
    </xf>
    <xf numFmtId="0" fontId="8" fillId="0" borderId="66" xfId="0" applyFont="1" applyBorder="1" applyAlignment="1">
      <alignment horizontal="center" vertical="center"/>
    </xf>
    <xf numFmtId="9" fontId="8" fillId="10" borderId="33" xfId="0" applyNumberFormat="1" applyFont="1" applyFill="1" applyBorder="1" applyAlignment="1">
      <alignment horizontal="center" vertical="center"/>
    </xf>
    <xf numFmtId="0" fontId="8" fillId="10" borderId="33" xfId="0" applyFont="1" applyFill="1" applyBorder="1" applyAlignment="1">
      <alignment horizontal="center" vertical="center"/>
    </xf>
    <xf numFmtId="0" fontId="8" fillId="10" borderId="34" xfId="0" applyFont="1" applyFill="1" applyBorder="1" applyAlignment="1">
      <alignment horizontal="center" vertical="center"/>
    </xf>
    <xf numFmtId="9" fontId="11" fillId="0" borderId="10" xfId="0" applyNumberFormat="1" applyFont="1" applyBorder="1" applyAlignment="1">
      <alignment horizontal="center" vertical="center"/>
    </xf>
    <xf numFmtId="0" fontId="11" fillId="0" borderId="10" xfId="0" applyFont="1" applyBorder="1" applyAlignment="1">
      <alignment horizontal="center" vertical="center"/>
    </xf>
    <xf numFmtId="0" fontId="11" fillId="0" borderId="38" xfId="0" applyFont="1" applyBorder="1" applyAlignment="1">
      <alignment horizontal="center" vertical="center"/>
    </xf>
    <xf numFmtId="9" fontId="11" fillId="0" borderId="33" xfId="0" applyNumberFormat="1" applyFont="1" applyBorder="1" applyAlignment="1">
      <alignment horizontal="center" vertical="center"/>
    </xf>
    <xf numFmtId="0" fontId="11" fillId="0" borderId="33" xfId="0" applyFont="1" applyBorder="1" applyAlignment="1">
      <alignment horizontal="center" vertical="center"/>
    </xf>
    <xf numFmtId="0" fontId="11" fillId="0" borderId="34" xfId="0" applyFont="1" applyBorder="1" applyAlignment="1">
      <alignment horizontal="center" vertical="center"/>
    </xf>
    <xf numFmtId="9" fontId="11" fillId="10" borderId="28" xfId="0" applyNumberFormat="1" applyFont="1" applyFill="1" applyBorder="1" applyAlignment="1">
      <alignment horizontal="center" vertical="center"/>
    </xf>
    <xf numFmtId="0" fontId="11" fillId="10" borderId="28" xfId="0" applyFont="1" applyFill="1" applyBorder="1" applyAlignment="1">
      <alignment horizontal="center" vertical="center"/>
    </xf>
    <xf numFmtId="0" fontId="11" fillId="10" borderId="29" xfId="0" applyFont="1" applyFill="1" applyBorder="1" applyAlignment="1">
      <alignment horizontal="center" vertical="center"/>
    </xf>
    <xf numFmtId="9" fontId="11" fillId="10" borderId="10" xfId="0" applyNumberFormat="1" applyFont="1" applyFill="1" applyBorder="1" applyAlignment="1">
      <alignment horizontal="center" vertical="center"/>
    </xf>
    <xf numFmtId="0" fontId="11" fillId="10" borderId="10" xfId="0" applyFont="1" applyFill="1" applyBorder="1" applyAlignment="1">
      <alignment horizontal="center" vertical="center"/>
    </xf>
    <xf numFmtId="0" fontId="11" fillId="10" borderId="38" xfId="0" applyFont="1" applyFill="1" applyBorder="1" applyAlignment="1">
      <alignment horizontal="center" vertical="center"/>
    </xf>
    <xf numFmtId="9" fontId="11" fillId="10" borderId="33" xfId="0" applyNumberFormat="1" applyFont="1" applyFill="1" applyBorder="1" applyAlignment="1">
      <alignment horizontal="center" vertical="center"/>
    </xf>
    <xf numFmtId="0" fontId="11" fillId="10" borderId="33" xfId="0" applyFont="1" applyFill="1" applyBorder="1" applyAlignment="1">
      <alignment horizontal="center" vertical="center"/>
    </xf>
    <xf numFmtId="0" fontId="11" fillId="10" borderId="34" xfId="0" applyFont="1" applyFill="1" applyBorder="1" applyAlignment="1">
      <alignment horizontal="center" vertical="center"/>
    </xf>
    <xf numFmtId="0" fontId="11" fillId="10" borderId="57" xfId="0" applyFont="1" applyFill="1" applyBorder="1" applyAlignment="1">
      <alignment horizontal="center" vertical="center"/>
    </xf>
    <xf numFmtId="9" fontId="11" fillId="2" borderId="10" xfId="0" applyNumberFormat="1" applyFont="1" applyFill="1" applyBorder="1" applyAlignment="1">
      <alignment horizontal="center" vertical="center" wrapText="1"/>
    </xf>
    <xf numFmtId="0" fontId="11" fillId="2" borderId="38" xfId="0" applyFont="1" applyFill="1" applyBorder="1" applyAlignment="1">
      <alignment horizontal="center" vertical="center"/>
    </xf>
    <xf numFmtId="9" fontId="11" fillId="10" borderId="10" xfId="0" applyNumberFormat="1" applyFont="1" applyFill="1" applyBorder="1" applyAlignment="1">
      <alignment horizontal="center" vertical="center" wrapText="1"/>
    </xf>
    <xf numFmtId="9" fontId="11" fillId="2" borderId="56" xfId="0" applyNumberFormat="1" applyFont="1" applyFill="1" applyBorder="1" applyAlignment="1">
      <alignment horizontal="center" vertical="center" wrapText="1"/>
    </xf>
    <xf numFmtId="9" fontId="11" fillId="10" borderId="56" xfId="0" applyNumberFormat="1" applyFont="1" applyFill="1" applyBorder="1" applyAlignment="1">
      <alignment horizontal="center" vertical="center" wrapText="1"/>
    </xf>
    <xf numFmtId="0" fontId="11" fillId="10" borderId="56" xfId="0" applyFont="1" applyFill="1" applyBorder="1" applyAlignment="1">
      <alignment horizontal="center" vertical="center" wrapText="1"/>
    </xf>
    <xf numFmtId="0" fontId="11" fillId="2" borderId="56" xfId="0" applyFont="1" applyFill="1" applyBorder="1" applyAlignment="1">
      <alignment horizontal="center" vertical="center" wrapText="1"/>
    </xf>
    <xf numFmtId="9" fontId="8" fillId="2" borderId="28" xfId="0" applyNumberFormat="1" applyFont="1" applyFill="1" applyBorder="1" applyAlignment="1">
      <alignment horizontal="center" vertical="center"/>
    </xf>
    <xf numFmtId="0" fontId="8" fillId="2" borderId="28" xfId="0" applyFont="1" applyFill="1" applyBorder="1" applyAlignment="1">
      <alignment horizontal="center" vertical="center"/>
    </xf>
    <xf numFmtId="0" fontId="8" fillId="2" borderId="29" xfId="0" applyFont="1" applyFill="1" applyBorder="1" applyAlignment="1">
      <alignment horizontal="center" vertical="center"/>
    </xf>
    <xf numFmtId="9" fontId="8" fillId="2" borderId="10" xfId="0" applyNumberFormat="1" applyFont="1" applyFill="1" applyBorder="1" applyAlignment="1">
      <alignment horizontal="center" vertical="center"/>
    </xf>
    <xf numFmtId="0" fontId="8" fillId="2" borderId="10" xfId="0" applyFont="1" applyFill="1" applyBorder="1" applyAlignment="1">
      <alignment horizontal="center" vertical="center"/>
    </xf>
    <xf numFmtId="0" fontId="8" fillId="2" borderId="38" xfId="0" applyFont="1" applyFill="1" applyBorder="1" applyAlignment="1">
      <alignment horizontal="center" vertical="center"/>
    </xf>
    <xf numFmtId="0" fontId="23" fillId="2" borderId="0" xfId="0" applyFont="1" applyFill="1"/>
    <xf numFmtId="0" fontId="23" fillId="0" borderId="0" xfId="0" applyFont="1" applyFill="1"/>
    <xf numFmtId="0" fontId="23" fillId="0" borderId="0" xfId="0" applyFont="1"/>
    <xf numFmtId="0" fontId="23" fillId="0" borderId="0" xfId="0" applyFont="1" applyAlignment="1">
      <alignment horizontal="center" vertical="top"/>
    </xf>
    <xf numFmtId="0" fontId="23" fillId="2" borderId="0" xfId="0" applyFont="1" applyFill="1" applyBorder="1" applyAlignment="1">
      <alignment horizontal="left"/>
    </xf>
    <xf numFmtId="0" fontId="23" fillId="2" borderId="7" xfId="0" applyFont="1" applyFill="1" applyBorder="1" applyAlignment="1">
      <alignment horizontal="left" vertical="top"/>
    </xf>
    <xf numFmtId="0" fontId="23" fillId="2" borderId="0" xfId="0" applyFont="1" applyFill="1" applyBorder="1" applyAlignment="1">
      <alignment horizontal="left" wrapText="1"/>
    </xf>
    <xf numFmtId="0" fontId="23" fillId="2" borderId="0" xfId="0" applyFont="1" applyFill="1" applyBorder="1" applyAlignment="1">
      <alignment horizontal="left" vertical="top"/>
    </xf>
    <xf numFmtId="0" fontId="23" fillId="2" borderId="0" xfId="0" applyFont="1" applyFill="1" applyBorder="1" applyAlignment="1">
      <alignment horizontal="right" vertical="top"/>
    </xf>
    <xf numFmtId="0" fontId="26" fillId="3" borderId="56" xfId="0" applyFont="1" applyFill="1" applyBorder="1" applyAlignment="1">
      <alignment horizontal="center" vertical="top"/>
    </xf>
    <xf numFmtId="0" fontId="26" fillId="3" borderId="57" xfId="0" applyFont="1" applyFill="1" applyBorder="1" applyAlignment="1">
      <alignment horizontal="center" vertical="top"/>
    </xf>
    <xf numFmtId="0" fontId="26" fillId="3" borderId="55" xfId="0" applyFont="1" applyFill="1" applyBorder="1" applyAlignment="1">
      <alignment horizontal="center" vertical="top" wrapText="1"/>
    </xf>
    <xf numFmtId="0" fontId="26" fillId="3" borderId="56" xfId="0" applyFont="1" applyFill="1" applyBorder="1" applyAlignment="1">
      <alignment horizontal="center" vertical="top" wrapText="1"/>
    </xf>
    <xf numFmtId="0" fontId="26" fillId="3" borderId="57" xfId="0" applyFont="1" applyFill="1" applyBorder="1" applyAlignment="1">
      <alignment horizontal="center" vertical="top" wrapText="1"/>
    </xf>
    <xf numFmtId="0" fontId="23" fillId="2" borderId="4" xfId="0" applyFont="1" applyFill="1" applyBorder="1"/>
    <xf numFmtId="0" fontId="23" fillId="2" borderId="5" xfId="0" applyFont="1" applyFill="1" applyBorder="1"/>
    <xf numFmtId="0" fontId="24" fillId="2" borderId="5" xfId="0" applyFont="1" applyFill="1" applyBorder="1" applyAlignment="1">
      <alignment horizontal="right"/>
    </xf>
    <xf numFmtId="49" fontId="23" fillId="0" borderId="33" xfId="0" applyNumberFormat="1" applyFont="1" applyBorder="1" applyAlignment="1">
      <alignment wrapText="1"/>
    </xf>
    <xf numFmtId="49" fontId="23" fillId="0" borderId="34" xfId="0" applyNumberFormat="1" applyFont="1" applyBorder="1" applyAlignment="1">
      <alignment wrapText="1"/>
    </xf>
    <xf numFmtId="0" fontId="26" fillId="9" borderId="8" xfId="0" applyFont="1" applyFill="1" applyBorder="1" applyAlignment="1">
      <alignment vertical="top"/>
    </xf>
    <xf numFmtId="0" fontId="26" fillId="9" borderId="9" xfId="0" applyFont="1" applyFill="1" applyBorder="1" applyAlignment="1">
      <alignment vertical="top"/>
    </xf>
    <xf numFmtId="164" fontId="23" fillId="2" borderId="25" xfId="0" applyNumberFormat="1" applyFont="1" applyFill="1" applyBorder="1" applyAlignment="1">
      <alignment horizontal="center" vertical="top"/>
    </xf>
    <xf numFmtId="0" fontId="23" fillId="0" borderId="28" xfId="0" applyFont="1" applyFill="1" applyBorder="1" applyAlignment="1">
      <alignment horizontal="center" vertical="top"/>
    </xf>
    <xf numFmtId="0" fontId="23" fillId="0" borderId="29" xfId="0" applyFont="1" applyFill="1" applyBorder="1" applyAlignment="1">
      <alignment horizontal="center" vertical="top"/>
    </xf>
    <xf numFmtId="0" fontId="23" fillId="0" borderId="0" xfId="0" applyFont="1" applyAlignment="1">
      <alignment vertical="top"/>
    </xf>
    <xf numFmtId="0" fontId="23" fillId="0" borderId="25" xfId="0" applyFont="1" applyFill="1" applyBorder="1" applyAlignment="1">
      <alignment horizontal="center" vertical="top"/>
    </xf>
    <xf numFmtId="9" fontId="23" fillId="0" borderId="29" xfId="0" applyNumberFormat="1" applyFont="1" applyFill="1" applyBorder="1" applyAlignment="1">
      <alignment horizontal="center" vertical="top"/>
    </xf>
    <xf numFmtId="164" fontId="23" fillId="2" borderId="44" xfId="0" applyNumberFormat="1" applyFont="1" applyFill="1" applyBorder="1" applyAlignment="1">
      <alignment horizontal="center" vertical="top"/>
    </xf>
    <xf numFmtId="0" fontId="23" fillId="2" borderId="44" xfId="0" applyFont="1" applyFill="1" applyBorder="1" applyAlignment="1">
      <alignment horizontal="center" vertical="top"/>
    </xf>
    <xf numFmtId="0" fontId="23" fillId="2" borderId="10" xfId="0" applyFont="1" applyFill="1" applyBorder="1" applyAlignment="1">
      <alignment horizontal="center" vertical="top"/>
    </xf>
    <xf numFmtId="9" fontId="23" fillId="2" borderId="38" xfId="0" applyNumberFormat="1" applyFont="1" applyFill="1" applyBorder="1" applyAlignment="1">
      <alignment horizontal="center" vertical="top"/>
    </xf>
    <xf numFmtId="0" fontId="23" fillId="0" borderId="44" xfId="0" applyFont="1" applyFill="1" applyBorder="1" applyAlignment="1">
      <alignment horizontal="center" vertical="top"/>
    </xf>
    <xf numFmtId="9" fontId="23" fillId="0" borderId="38" xfId="0" applyNumberFormat="1" applyFont="1" applyFill="1" applyBorder="1" applyAlignment="1">
      <alignment horizontal="center" vertical="top"/>
    </xf>
    <xf numFmtId="0" fontId="23" fillId="4" borderId="11" xfId="0" applyFont="1" applyFill="1" applyBorder="1"/>
    <xf numFmtId="0" fontId="23" fillId="4" borderId="12" xfId="0" applyFont="1" applyFill="1" applyBorder="1"/>
    <xf numFmtId="0" fontId="23" fillId="4" borderId="43" xfId="0" applyFont="1" applyFill="1" applyBorder="1"/>
    <xf numFmtId="164" fontId="23" fillId="10" borderId="25" xfId="0" applyNumberFormat="1" applyFont="1" applyFill="1" applyBorder="1" applyAlignment="1">
      <alignment horizontal="center" vertical="top"/>
    </xf>
    <xf numFmtId="0" fontId="23" fillId="2" borderId="28" xfId="0" applyFont="1" applyFill="1" applyBorder="1" applyAlignment="1">
      <alignment horizontal="center" vertical="top"/>
    </xf>
    <xf numFmtId="0" fontId="23" fillId="2" borderId="29" xfId="0" applyFont="1" applyFill="1" applyBorder="1" applyAlignment="1">
      <alignment horizontal="center" vertical="top"/>
    </xf>
    <xf numFmtId="0" fontId="23" fillId="10" borderId="25" xfId="0" applyFont="1" applyFill="1" applyBorder="1" applyAlignment="1">
      <alignment horizontal="center" vertical="top"/>
    </xf>
    <xf numFmtId="0" fontId="23" fillId="10" borderId="28" xfId="0" applyFont="1" applyFill="1" applyBorder="1" applyAlignment="1">
      <alignment horizontal="center" vertical="top"/>
    </xf>
    <xf numFmtId="9" fontId="23" fillId="10" borderId="29" xfId="0" applyNumberFormat="1" applyFont="1" applyFill="1" applyBorder="1" applyAlignment="1">
      <alignment horizontal="center" vertical="top"/>
    </xf>
    <xf numFmtId="164" fontId="23" fillId="10" borderId="44" xfId="0" applyNumberFormat="1" applyFont="1" applyFill="1" applyBorder="1" applyAlignment="1">
      <alignment horizontal="center" vertical="top"/>
    </xf>
    <xf numFmtId="0" fontId="23" fillId="2" borderId="38" xfId="0" applyFont="1" applyFill="1" applyBorder="1" applyAlignment="1">
      <alignment horizontal="center" vertical="top"/>
    </xf>
    <xf numFmtId="0" fontId="23" fillId="10" borderId="44" xfId="0" applyFont="1" applyFill="1" applyBorder="1" applyAlignment="1">
      <alignment horizontal="center" vertical="top"/>
    </xf>
    <xf numFmtId="0" fontId="23" fillId="10" borderId="10" xfId="0" applyFont="1" applyFill="1" applyBorder="1" applyAlignment="1">
      <alignment horizontal="center" vertical="top"/>
    </xf>
    <xf numFmtId="9" fontId="23" fillId="10" borderId="38" xfId="0" applyNumberFormat="1" applyFont="1" applyFill="1" applyBorder="1" applyAlignment="1">
      <alignment horizontal="center" vertical="top"/>
    </xf>
    <xf numFmtId="164" fontId="23" fillId="10" borderId="30" xfId="0" applyNumberFormat="1" applyFont="1" applyFill="1" applyBorder="1" applyAlignment="1">
      <alignment horizontal="center" vertical="top"/>
    </xf>
    <xf numFmtId="0" fontId="23" fillId="2" borderId="33" xfId="0" applyFont="1" applyFill="1" applyBorder="1" applyAlignment="1">
      <alignment horizontal="center" vertical="top"/>
    </xf>
    <xf numFmtId="0" fontId="23" fillId="2" borderId="34" xfId="0" applyFont="1" applyFill="1" applyBorder="1" applyAlignment="1">
      <alignment horizontal="center" vertical="top"/>
    </xf>
    <xf numFmtId="0" fontId="23" fillId="10" borderId="45" xfId="0" applyFont="1" applyFill="1" applyBorder="1" applyAlignment="1">
      <alignment horizontal="center" vertical="top"/>
    </xf>
    <xf numFmtId="0" fontId="23" fillId="10" borderId="14" xfId="0" applyFont="1" applyFill="1" applyBorder="1" applyAlignment="1">
      <alignment horizontal="center" vertical="top"/>
    </xf>
    <xf numFmtId="9" fontId="23" fillId="10" borderId="46" xfId="0" applyNumberFormat="1" applyFont="1" applyFill="1" applyBorder="1" applyAlignment="1">
      <alignment horizontal="center" vertical="top"/>
    </xf>
    <xf numFmtId="0" fontId="26" fillId="9" borderId="8" xfId="0" applyFont="1" applyFill="1" applyBorder="1"/>
    <xf numFmtId="0" fontId="26" fillId="9" borderId="9" xfId="0" applyFont="1" applyFill="1" applyBorder="1"/>
    <xf numFmtId="164" fontId="23" fillId="2" borderId="30" xfId="0" applyNumberFormat="1" applyFont="1" applyFill="1" applyBorder="1" applyAlignment="1">
      <alignment horizontal="center" vertical="top"/>
    </xf>
    <xf numFmtId="0" fontId="23" fillId="2" borderId="45" xfId="0" applyFont="1" applyFill="1" applyBorder="1" applyAlignment="1">
      <alignment horizontal="center" vertical="top"/>
    </xf>
    <xf numFmtId="0" fontId="23" fillId="2" borderId="14" xfId="0" applyFont="1" applyFill="1" applyBorder="1" applyAlignment="1">
      <alignment horizontal="center" vertical="top"/>
    </xf>
    <xf numFmtId="9" fontId="23" fillId="2" borderId="46" xfId="0" applyNumberFormat="1" applyFont="1" applyFill="1" applyBorder="1" applyAlignment="1">
      <alignment horizontal="center" vertical="top"/>
    </xf>
    <xf numFmtId="164" fontId="23" fillId="10" borderId="55" xfId="0" applyNumberFormat="1" applyFont="1" applyFill="1" applyBorder="1" applyAlignment="1">
      <alignment horizontal="center" vertical="top"/>
    </xf>
    <xf numFmtId="0" fontId="23" fillId="2" borderId="56" xfId="0" applyFont="1" applyFill="1" applyBorder="1" applyAlignment="1">
      <alignment horizontal="center" vertical="top"/>
    </xf>
    <xf numFmtId="0" fontId="23" fillId="2" borderId="57" xfId="0" applyFont="1" applyFill="1" applyBorder="1" applyAlignment="1">
      <alignment horizontal="center" vertical="top"/>
    </xf>
    <xf numFmtId="0" fontId="23" fillId="10" borderId="55" xfId="0" applyFont="1" applyFill="1" applyBorder="1" applyAlignment="1">
      <alignment horizontal="center" vertical="top"/>
    </xf>
    <xf numFmtId="0" fontId="23" fillId="10" borderId="56" xfId="0" applyFont="1" applyFill="1" applyBorder="1" applyAlignment="1">
      <alignment horizontal="center" vertical="top"/>
    </xf>
    <xf numFmtId="9" fontId="23" fillId="10" borderId="57" xfId="0" applyNumberFormat="1" applyFont="1" applyFill="1" applyBorder="1" applyAlignment="1">
      <alignment horizontal="center" vertical="top"/>
    </xf>
    <xf numFmtId="0" fontId="26" fillId="3" borderId="8" xfId="0" applyFont="1" applyFill="1" applyBorder="1" applyAlignment="1"/>
    <xf numFmtId="0" fontId="26" fillId="3" borderId="9" xfId="0" applyFont="1" applyFill="1" applyBorder="1" applyAlignment="1"/>
    <xf numFmtId="0" fontId="23" fillId="3" borderId="55" xfId="0" applyFont="1" applyFill="1" applyBorder="1" applyAlignment="1">
      <alignment horizontal="center" vertical="top"/>
    </xf>
    <xf numFmtId="0" fontId="23" fillId="3" borderId="56" xfId="0" applyFont="1" applyFill="1" applyBorder="1" applyAlignment="1">
      <alignment horizontal="center" vertical="top"/>
    </xf>
    <xf numFmtId="0" fontId="23" fillId="3" borderId="57" xfId="0" applyFont="1" applyFill="1" applyBorder="1" applyAlignment="1">
      <alignment horizontal="center" vertical="top"/>
    </xf>
    <xf numFmtId="0" fontId="23" fillId="0" borderId="28" xfId="0" applyFont="1" applyFill="1" applyBorder="1" applyAlignment="1">
      <alignment horizontal="center"/>
    </xf>
    <xf numFmtId="0" fontId="23" fillId="0" borderId="29" xfId="0" applyFont="1" applyFill="1" applyBorder="1" applyAlignment="1">
      <alignment horizontal="center"/>
    </xf>
    <xf numFmtId="0" fontId="23" fillId="6" borderId="10" xfId="0" applyFont="1" applyFill="1" applyBorder="1" applyAlignment="1">
      <alignment horizontal="center"/>
    </xf>
    <xf numFmtId="0" fontId="23" fillId="6" borderId="10" xfId="0" applyFont="1" applyFill="1" applyBorder="1" applyAlignment="1">
      <alignment horizontal="center" vertical="top"/>
    </xf>
    <xf numFmtId="164" fontId="23" fillId="2" borderId="55" xfId="0" applyNumberFormat="1" applyFont="1" applyFill="1" applyBorder="1" applyAlignment="1">
      <alignment horizontal="center" vertical="top"/>
    </xf>
    <xf numFmtId="0" fontId="23" fillId="2" borderId="55" xfId="0" applyFont="1" applyFill="1" applyBorder="1" applyAlignment="1">
      <alignment horizontal="center" vertical="top"/>
    </xf>
    <xf numFmtId="9" fontId="23" fillId="2" borderId="57" xfId="0" applyNumberFormat="1" applyFont="1" applyFill="1" applyBorder="1" applyAlignment="1">
      <alignment horizontal="center" vertical="top"/>
    </xf>
    <xf numFmtId="0" fontId="26" fillId="9" borderId="0" xfId="0" applyFont="1" applyFill="1" applyBorder="1"/>
    <xf numFmtId="0" fontId="26" fillId="9" borderId="61" xfId="0" applyFont="1" applyFill="1" applyBorder="1"/>
    <xf numFmtId="0" fontId="23" fillId="6" borderId="38" xfId="0" applyFont="1" applyFill="1" applyBorder="1" applyAlignment="1">
      <alignment horizontal="center"/>
    </xf>
    <xf numFmtId="0" fontId="14" fillId="10" borderId="38" xfId="0" applyFont="1" applyFill="1" applyBorder="1" applyAlignment="1">
      <alignment horizontal="center" vertical="top"/>
    </xf>
    <xf numFmtId="0" fontId="14" fillId="10" borderId="46" xfId="0" applyFont="1" applyFill="1" applyBorder="1" applyAlignment="1">
      <alignment horizontal="center" vertical="top"/>
    </xf>
    <xf numFmtId="0" fontId="8" fillId="10" borderId="38" xfId="0" applyFont="1" applyFill="1" applyBorder="1" applyAlignment="1">
      <alignment horizontal="center" vertical="top"/>
    </xf>
    <xf numFmtId="0" fontId="8" fillId="0" borderId="29" xfId="0" applyFont="1" applyBorder="1" applyAlignment="1">
      <alignment horizontal="center" vertical="top"/>
    </xf>
    <xf numFmtId="0" fontId="8" fillId="10" borderId="29" xfId="0" applyFont="1" applyFill="1" applyBorder="1" applyAlignment="1">
      <alignment horizontal="center" vertical="top"/>
    </xf>
    <xf numFmtId="0" fontId="28" fillId="2" borderId="0" xfId="0" applyFont="1" applyFill="1" applyAlignment="1">
      <alignment horizontal="center" vertical="top"/>
    </xf>
    <xf numFmtId="0" fontId="28" fillId="2" borderId="0" xfId="0" applyFont="1" applyFill="1"/>
    <xf numFmtId="0" fontId="28" fillId="0" borderId="0" xfId="0" applyFont="1"/>
    <xf numFmtId="0" fontId="28" fillId="0" borderId="0" xfId="0" applyFont="1" applyAlignment="1">
      <alignment horizontal="center" vertical="top"/>
    </xf>
    <xf numFmtId="0" fontId="28" fillId="2" borderId="7" xfId="0" applyFont="1" applyFill="1" applyBorder="1" applyAlignment="1">
      <alignment horizontal="center" vertical="top"/>
    </xf>
    <xf numFmtId="0" fontId="31" fillId="3" borderId="7" xfId="0" applyFont="1" applyFill="1" applyBorder="1" applyAlignment="1">
      <alignment horizontal="left" vertical="top"/>
    </xf>
    <xf numFmtId="0" fontId="31" fillId="3" borderId="8" xfId="0" applyFont="1" applyFill="1" applyBorder="1"/>
    <xf numFmtId="0" fontId="31" fillId="3" borderId="56" xfId="0" applyFont="1" applyFill="1" applyBorder="1" applyAlignment="1">
      <alignment horizontal="center" vertical="top"/>
    </xf>
    <xf numFmtId="0" fontId="31" fillId="3" borderId="57" xfId="0" applyFont="1" applyFill="1" applyBorder="1" applyAlignment="1">
      <alignment horizontal="center" vertical="top"/>
    </xf>
    <xf numFmtId="0" fontId="31" fillId="3" borderId="55" xfId="0" applyFont="1" applyFill="1" applyBorder="1" applyAlignment="1">
      <alignment horizontal="center" vertical="top" wrapText="1"/>
    </xf>
    <xf numFmtId="0" fontId="31" fillId="3" borderId="56" xfId="0" applyFont="1" applyFill="1" applyBorder="1" applyAlignment="1">
      <alignment horizontal="center" vertical="top" wrapText="1"/>
    </xf>
    <xf numFmtId="0" fontId="31" fillId="3" borderId="9" xfId="0" applyFont="1" applyFill="1" applyBorder="1" applyAlignment="1">
      <alignment horizontal="center" vertical="top" wrapText="1"/>
    </xf>
    <xf numFmtId="0" fontId="28" fillId="2" borderId="0" xfId="0" applyFont="1" applyFill="1" applyBorder="1"/>
    <xf numFmtId="164" fontId="28" fillId="2" borderId="25" xfId="0" applyNumberFormat="1" applyFont="1" applyFill="1" applyBorder="1" applyAlignment="1">
      <alignment horizontal="center" vertical="top"/>
    </xf>
    <xf numFmtId="0" fontId="28" fillId="0" borderId="28" xfId="0" applyFont="1" applyBorder="1" applyAlignment="1">
      <alignment horizontal="center" vertical="top"/>
    </xf>
    <xf numFmtId="0" fontId="28" fillId="0" borderId="29" xfId="0" applyFont="1" applyBorder="1" applyAlignment="1">
      <alignment horizontal="center" vertical="top"/>
    </xf>
    <xf numFmtId="0" fontId="28" fillId="2" borderId="25" xfId="0" applyFont="1" applyFill="1" applyBorder="1" applyAlignment="1">
      <alignment horizontal="center" vertical="top"/>
    </xf>
    <xf numFmtId="0" fontId="28" fillId="2" borderId="28" xfId="0" applyFont="1" applyFill="1" applyBorder="1" applyAlignment="1">
      <alignment horizontal="center" vertical="top"/>
    </xf>
    <xf numFmtId="9" fontId="28" fillId="2" borderId="29" xfId="0" applyNumberFormat="1" applyFont="1" applyFill="1" applyBorder="1" applyAlignment="1">
      <alignment horizontal="center" vertical="top"/>
    </xf>
    <xf numFmtId="0" fontId="28" fillId="4" borderId="11" xfId="0" applyFont="1" applyFill="1" applyBorder="1"/>
    <xf numFmtId="0" fontId="28" fillId="4" borderId="12" xfId="0" applyFont="1" applyFill="1" applyBorder="1"/>
    <xf numFmtId="0" fontId="28" fillId="4" borderId="43" xfId="0" applyFont="1" applyFill="1" applyBorder="1"/>
    <xf numFmtId="0" fontId="28" fillId="4" borderId="42" xfId="0" applyFont="1" applyFill="1" applyBorder="1"/>
    <xf numFmtId="0" fontId="28" fillId="0" borderId="10" xfId="0" applyFont="1" applyBorder="1" applyAlignment="1">
      <alignment horizontal="center" vertical="top"/>
    </xf>
    <xf numFmtId="0" fontId="28" fillId="0" borderId="38" xfId="0" applyFont="1" applyBorder="1" applyAlignment="1">
      <alignment horizontal="center" vertical="top"/>
    </xf>
    <xf numFmtId="0" fontId="28" fillId="2" borderId="44" xfId="0" applyFont="1" applyFill="1" applyBorder="1" applyAlignment="1">
      <alignment horizontal="center" vertical="top"/>
    </xf>
    <xf numFmtId="0" fontId="28" fillId="2" borderId="10" xfId="0" applyFont="1" applyFill="1" applyBorder="1" applyAlignment="1">
      <alignment horizontal="center" vertical="top"/>
    </xf>
    <xf numFmtId="9" fontId="28" fillId="2" borderId="38" xfId="0" applyNumberFormat="1" applyFont="1" applyFill="1" applyBorder="1" applyAlignment="1">
      <alignment horizontal="center" vertical="top"/>
    </xf>
    <xf numFmtId="0" fontId="28" fillId="0" borderId="44" xfId="0" applyFont="1" applyFill="1" applyBorder="1" applyAlignment="1">
      <alignment horizontal="center" vertical="top"/>
    </xf>
    <xf numFmtId="0" fontId="28" fillId="0" borderId="10" xfId="0" applyFont="1" applyFill="1" applyBorder="1" applyAlignment="1">
      <alignment horizontal="center" vertical="top"/>
    </xf>
    <xf numFmtId="164" fontId="28" fillId="10" borderId="55" xfId="0" applyNumberFormat="1" applyFont="1" applyFill="1" applyBorder="1" applyAlignment="1">
      <alignment horizontal="center" vertical="top"/>
    </xf>
    <xf numFmtId="0" fontId="28" fillId="0" borderId="56" xfId="0" applyFont="1" applyBorder="1" applyAlignment="1">
      <alignment horizontal="center" vertical="top"/>
    </xf>
    <xf numFmtId="0" fontId="28" fillId="0" borderId="57" xfId="0" applyFont="1" applyBorder="1" applyAlignment="1">
      <alignment horizontal="center" vertical="top"/>
    </xf>
    <xf numFmtId="0" fontId="28" fillId="10" borderId="35" xfId="0" applyFont="1" applyFill="1" applyBorder="1" applyAlignment="1">
      <alignment horizontal="center" vertical="top"/>
    </xf>
    <xf numFmtId="0" fontId="28" fillId="10" borderId="58" xfId="0" applyFont="1" applyFill="1" applyBorder="1" applyAlignment="1">
      <alignment horizontal="center" vertical="top"/>
    </xf>
    <xf numFmtId="9" fontId="28" fillId="10" borderId="66" xfId="0" applyNumberFormat="1" applyFont="1" applyFill="1" applyBorder="1" applyAlignment="1">
      <alignment horizontal="center" vertical="top"/>
    </xf>
    <xf numFmtId="0" fontId="28" fillId="4" borderId="11" xfId="0" applyFont="1" applyFill="1" applyBorder="1" applyAlignment="1">
      <alignment horizontal="center" vertical="top"/>
    </xf>
    <xf numFmtId="0" fontId="28" fillId="4" borderId="12" xfId="0" applyFont="1" applyFill="1" applyBorder="1" applyAlignment="1">
      <alignment horizontal="center" vertical="top"/>
    </xf>
    <xf numFmtId="0" fontId="28" fillId="4" borderId="43" xfId="0" applyFont="1" applyFill="1" applyBorder="1" applyAlignment="1">
      <alignment horizontal="center" vertical="top"/>
    </xf>
    <xf numFmtId="164" fontId="28" fillId="10" borderId="25" xfId="0" applyNumberFormat="1" applyFont="1" applyFill="1" applyBorder="1" applyAlignment="1">
      <alignment horizontal="center" vertical="top"/>
    </xf>
    <xf numFmtId="0" fontId="28" fillId="10" borderId="25" xfId="0" applyFont="1" applyFill="1" applyBorder="1" applyAlignment="1">
      <alignment horizontal="center" vertical="top"/>
    </xf>
    <xf numFmtId="0" fontId="28" fillId="10" borderId="28" xfId="0" applyFont="1" applyFill="1" applyBorder="1" applyAlignment="1">
      <alignment horizontal="center" vertical="top"/>
    </xf>
    <xf numFmtId="9" fontId="28" fillId="10" borderId="29" xfId="0" applyNumberFormat="1" applyFont="1" applyFill="1" applyBorder="1" applyAlignment="1">
      <alignment horizontal="center" vertical="top"/>
    </xf>
    <xf numFmtId="0" fontId="28" fillId="10" borderId="44" xfId="0" applyFont="1" applyFill="1" applyBorder="1" applyAlignment="1">
      <alignment horizontal="center" vertical="top"/>
    </xf>
    <xf numFmtId="0" fontId="28" fillId="10" borderId="10" xfId="0" applyFont="1" applyFill="1" applyBorder="1" applyAlignment="1">
      <alignment horizontal="center" vertical="top"/>
    </xf>
    <xf numFmtId="9" fontId="28" fillId="10" borderId="38" xfId="0" applyNumberFormat="1" applyFont="1" applyFill="1" applyBorder="1" applyAlignment="1">
      <alignment horizontal="center" vertical="top"/>
    </xf>
    <xf numFmtId="0" fontId="28" fillId="0" borderId="25" xfId="0" applyFont="1" applyFill="1" applyBorder="1" applyAlignment="1">
      <alignment horizontal="center" vertical="top"/>
    </xf>
    <xf numFmtId="0" fontId="28" fillId="0" borderId="28" xfId="0" applyFont="1" applyFill="1" applyBorder="1" applyAlignment="1">
      <alignment horizontal="center" vertical="top"/>
    </xf>
    <xf numFmtId="0" fontId="28" fillId="0" borderId="44" xfId="0" applyFont="1" applyBorder="1" applyAlignment="1">
      <alignment horizontal="center" vertical="top"/>
    </xf>
    <xf numFmtId="0" fontId="28" fillId="10" borderId="55" xfId="0" applyFont="1" applyFill="1" applyBorder="1" applyAlignment="1">
      <alignment horizontal="center" vertical="top"/>
    </xf>
    <xf numFmtId="0" fontId="28" fillId="10" borderId="56" xfId="0" applyFont="1" applyFill="1" applyBorder="1" applyAlignment="1">
      <alignment horizontal="center" vertical="top"/>
    </xf>
    <xf numFmtId="9" fontId="28" fillId="10" borderId="57" xfId="0" applyNumberFormat="1" applyFont="1" applyFill="1" applyBorder="1" applyAlignment="1">
      <alignment horizontal="center" vertical="top"/>
    </xf>
    <xf numFmtId="164" fontId="28" fillId="2" borderId="55" xfId="0" applyNumberFormat="1" applyFont="1" applyFill="1" applyBorder="1" applyAlignment="1">
      <alignment horizontal="center" vertical="top"/>
    </xf>
    <xf numFmtId="0" fontId="28" fillId="4" borderId="59" xfId="0" applyFont="1" applyFill="1" applyBorder="1" applyAlignment="1">
      <alignment horizontal="center" vertical="top"/>
    </xf>
    <xf numFmtId="0" fontId="28" fillId="4" borderId="26" xfId="0" applyFont="1" applyFill="1" applyBorder="1" applyAlignment="1">
      <alignment horizontal="center" vertical="top"/>
    </xf>
    <xf numFmtId="0" fontId="28" fillId="4" borderId="41" xfId="0" applyFont="1" applyFill="1" applyBorder="1" applyAlignment="1">
      <alignment horizontal="center" vertical="top"/>
    </xf>
    <xf numFmtId="0" fontId="28" fillId="0" borderId="33" xfId="0" applyFont="1" applyBorder="1" applyAlignment="1">
      <alignment horizontal="center" vertical="top"/>
    </xf>
    <xf numFmtId="0" fontId="28" fillId="0" borderId="34" xfId="0" applyFont="1" applyBorder="1" applyAlignment="1">
      <alignment horizontal="center" vertical="top"/>
    </xf>
    <xf numFmtId="0" fontId="28" fillId="10" borderId="30" xfId="0" applyFont="1" applyFill="1" applyBorder="1" applyAlignment="1">
      <alignment horizontal="center" vertical="top"/>
    </xf>
    <xf numFmtId="0" fontId="28" fillId="10" borderId="33" xfId="0" applyFont="1" applyFill="1" applyBorder="1" applyAlignment="1">
      <alignment horizontal="center" vertical="top"/>
    </xf>
    <xf numFmtId="9" fontId="28" fillId="10" borderId="34" xfId="0" applyNumberFormat="1" applyFont="1" applyFill="1" applyBorder="1" applyAlignment="1">
      <alignment horizontal="center" vertical="top"/>
    </xf>
    <xf numFmtId="0" fontId="28" fillId="0" borderId="0" xfId="0" applyFont="1" applyAlignment="1">
      <alignment vertical="top"/>
    </xf>
    <xf numFmtId="0" fontId="23" fillId="0" borderId="0" xfId="0" applyFont="1" applyFill="1" applyBorder="1"/>
    <xf numFmtId="0" fontId="23" fillId="3" borderId="8" xfId="0" applyFont="1" applyFill="1" applyBorder="1" applyAlignment="1">
      <alignment horizontal="center" vertical="top"/>
    </xf>
    <xf numFmtId="0" fontId="23" fillId="3" borderId="9" xfId="0" applyFont="1" applyFill="1" applyBorder="1" applyAlignment="1">
      <alignment horizontal="center" vertical="top"/>
    </xf>
    <xf numFmtId="0" fontId="23" fillId="3" borderId="7" xfId="0" applyFont="1" applyFill="1" applyBorder="1" applyAlignment="1">
      <alignment horizontal="center" vertical="top"/>
    </xf>
    <xf numFmtId="9" fontId="23" fillId="3" borderId="9" xfId="0" applyNumberFormat="1" applyFont="1" applyFill="1" applyBorder="1" applyAlignment="1">
      <alignment horizontal="center" vertical="top"/>
    </xf>
    <xf numFmtId="0" fontId="9" fillId="0" borderId="8" xfId="0" applyFont="1" applyFill="1" applyBorder="1" applyAlignment="1">
      <alignment horizontal="center" vertical="top"/>
    </xf>
    <xf numFmtId="0" fontId="9" fillId="0" borderId="0" xfId="0" applyFont="1" applyFill="1" applyBorder="1"/>
    <xf numFmtId="0" fontId="9" fillId="0" borderId="7" xfId="0" applyFont="1" applyFill="1" applyBorder="1" applyAlignment="1">
      <alignment horizontal="center" vertical="top"/>
    </xf>
    <xf numFmtId="9" fontId="9" fillId="0" borderId="9" xfId="0" applyNumberFormat="1" applyFont="1" applyFill="1" applyBorder="1" applyAlignment="1">
      <alignment horizontal="center" vertical="top"/>
    </xf>
    <xf numFmtId="0" fontId="9" fillId="2" borderId="8" xfId="0" applyFont="1" applyFill="1" applyBorder="1" applyAlignment="1">
      <alignment horizontal="center" vertical="top"/>
    </xf>
    <xf numFmtId="0" fontId="9" fillId="2" borderId="9" xfId="0" applyFont="1" applyFill="1" applyBorder="1" applyAlignment="1">
      <alignment horizontal="center" vertical="top"/>
    </xf>
    <xf numFmtId="0" fontId="28" fillId="2" borderId="8" xfId="0" applyFont="1" applyFill="1" applyBorder="1"/>
    <xf numFmtId="164" fontId="28" fillId="10" borderId="37" xfId="0" applyNumberFormat="1" applyFont="1" applyFill="1" applyBorder="1" applyAlignment="1">
      <alignment horizontal="center" vertical="top"/>
    </xf>
    <xf numFmtId="0" fontId="28" fillId="2" borderId="0" xfId="0" applyFont="1" applyFill="1" applyBorder="1" applyAlignment="1">
      <alignment vertical="top" wrapText="1"/>
    </xf>
    <xf numFmtId="164" fontId="22" fillId="10" borderId="37" xfId="0" applyNumberFormat="1" applyFont="1" applyFill="1" applyBorder="1" applyAlignment="1">
      <alignment horizontal="center" vertical="top"/>
    </xf>
    <xf numFmtId="0" fontId="32" fillId="2" borderId="0" xfId="0" applyFont="1" applyFill="1"/>
    <xf numFmtId="0" fontId="32" fillId="0" borderId="0" xfId="0" applyFont="1"/>
    <xf numFmtId="0" fontId="34" fillId="3" borderId="2" xfId="0" applyFont="1" applyFill="1" applyBorder="1" applyAlignment="1">
      <alignment horizontal="center" vertical="center"/>
    </xf>
    <xf numFmtId="0" fontId="34" fillId="3" borderId="2" xfId="0" applyFont="1" applyFill="1" applyBorder="1" applyAlignment="1">
      <alignment horizontal="center" vertical="center" wrapText="1"/>
    </xf>
    <xf numFmtId="0" fontId="34" fillId="3" borderId="3" xfId="0" applyFont="1" applyFill="1" applyBorder="1" applyAlignment="1">
      <alignment horizontal="center" vertical="center" wrapText="1"/>
    </xf>
    <xf numFmtId="164" fontId="32" fillId="2" borderId="25" xfId="0" applyNumberFormat="1" applyFont="1" applyFill="1" applyBorder="1" applyAlignment="1">
      <alignment horizontal="center" vertical="top"/>
    </xf>
    <xf numFmtId="9" fontId="32" fillId="2" borderId="28" xfId="0" applyNumberFormat="1" applyFont="1" applyFill="1" applyBorder="1" applyAlignment="1">
      <alignment horizontal="center" vertical="center" wrapText="1"/>
    </xf>
    <xf numFmtId="0" fontId="32" fillId="2" borderId="28" xfId="0" applyFont="1" applyFill="1" applyBorder="1" applyAlignment="1">
      <alignment horizontal="center" vertical="center" wrapText="1"/>
    </xf>
    <xf numFmtId="0" fontId="32" fillId="0" borderId="29" xfId="0" applyFont="1" applyBorder="1" applyAlignment="1">
      <alignment horizontal="center" vertical="center"/>
    </xf>
    <xf numFmtId="164" fontId="32" fillId="2" borderId="44" xfId="0" applyNumberFormat="1" applyFont="1" applyFill="1" applyBorder="1" applyAlignment="1">
      <alignment horizontal="center" vertical="top"/>
    </xf>
    <xf numFmtId="9" fontId="32" fillId="2" borderId="10" xfId="0" applyNumberFormat="1"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0" borderId="38" xfId="0" applyFont="1" applyBorder="1" applyAlignment="1">
      <alignment horizontal="center" vertical="center"/>
    </xf>
    <xf numFmtId="164" fontId="32" fillId="2" borderId="30" xfId="0" applyNumberFormat="1" applyFont="1" applyFill="1" applyBorder="1" applyAlignment="1">
      <alignment horizontal="center" vertical="top"/>
    </xf>
    <xf numFmtId="9" fontId="32" fillId="2" borderId="33" xfId="0" applyNumberFormat="1" applyFont="1" applyFill="1" applyBorder="1" applyAlignment="1">
      <alignment horizontal="center" vertical="center" wrapText="1"/>
    </xf>
    <xf numFmtId="0" fontId="32" fillId="2" borderId="33" xfId="0" applyFont="1" applyFill="1" applyBorder="1" applyAlignment="1">
      <alignment horizontal="center" vertical="center" wrapText="1"/>
    </xf>
    <xf numFmtId="0" fontId="32" fillId="0" borderId="34" xfId="0" applyFont="1" applyBorder="1" applyAlignment="1">
      <alignment horizontal="center" vertical="center"/>
    </xf>
    <xf numFmtId="164" fontId="32" fillId="0" borderId="55" xfId="0" applyNumberFormat="1" applyFont="1" applyFill="1" applyBorder="1" applyAlignment="1">
      <alignment horizontal="center" vertical="top"/>
    </xf>
    <xf numFmtId="9" fontId="32" fillId="2" borderId="56" xfId="0" applyNumberFormat="1" applyFont="1" applyFill="1" applyBorder="1" applyAlignment="1">
      <alignment horizontal="center" vertical="center" wrapText="1"/>
    </xf>
    <xf numFmtId="9" fontId="32" fillId="10" borderId="28" xfId="0" applyNumberFormat="1" applyFont="1" applyFill="1" applyBorder="1" applyAlignment="1">
      <alignment horizontal="center" vertical="center" wrapText="1"/>
    </xf>
    <xf numFmtId="0" fontId="32" fillId="10" borderId="28" xfId="0" applyFont="1" applyFill="1" applyBorder="1" applyAlignment="1">
      <alignment horizontal="center" vertical="center" wrapText="1"/>
    </xf>
    <xf numFmtId="1" fontId="32" fillId="10" borderId="29" xfId="0" applyNumberFormat="1" applyFont="1" applyFill="1" applyBorder="1" applyAlignment="1">
      <alignment horizontal="center" vertical="center"/>
    </xf>
    <xf numFmtId="9" fontId="32" fillId="10" borderId="33" xfId="0" applyNumberFormat="1" applyFont="1" applyFill="1" applyBorder="1" applyAlignment="1">
      <alignment horizontal="center" vertical="center" wrapText="1"/>
    </xf>
    <xf numFmtId="0" fontId="32" fillId="10" borderId="33" xfId="0" applyFont="1" applyFill="1" applyBorder="1" applyAlignment="1">
      <alignment horizontal="center" vertical="center" wrapText="1"/>
    </xf>
    <xf numFmtId="0" fontId="32" fillId="10" borderId="34" xfId="0" applyFont="1" applyFill="1" applyBorder="1" applyAlignment="1">
      <alignment horizontal="center" vertical="center"/>
    </xf>
    <xf numFmtId="0" fontId="32" fillId="10" borderId="29" xfId="0" applyFont="1" applyFill="1" applyBorder="1" applyAlignment="1">
      <alignment horizontal="center" vertical="center"/>
    </xf>
    <xf numFmtId="9" fontId="32" fillId="10" borderId="10" xfId="0" applyNumberFormat="1"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32" fillId="10" borderId="38" xfId="0" applyFont="1" applyFill="1" applyBorder="1" applyAlignment="1">
      <alignment horizontal="center" vertical="center"/>
    </xf>
    <xf numFmtId="0" fontId="32" fillId="0" borderId="0" xfId="0" applyFont="1" applyAlignment="1">
      <alignment vertical="top"/>
    </xf>
    <xf numFmtId="164" fontId="32" fillId="10" borderId="39" xfId="0" applyNumberFormat="1" applyFont="1" applyFill="1" applyBorder="1" applyAlignment="1">
      <alignment horizontal="center" vertical="top"/>
    </xf>
    <xf numFmtId="0" fontId="8" fillId="2" borderId="0" xfId="0" applyFont="1" applyFill="1" applyAlignment="1">
      <alignment horizontal="center" vertical="top"/>
    </xf>
    <xf numFmtId="164" fontId="23" fillId="2" borderId="0" xfId="0" applyNumberFormat="1" applyFont="1" applyFill="1" applyBorder="1" applyAlignment="1">
      <alignment horizontal="center" vertical="top"/>
    </xf>
    <xf numFmtId="0" fontId="19" fillId="2" borderId="0" xfId="0" applyFont="1" applyFill="1" applyBorder="1" applyAlignment="1">
      <alignment horizontal="left" vertical="top" wrapText="1"/>
    </xf>
    <xf numFmtId="0" fontId="23" fillId="2" borderId="0" xfId="0" applyFont="1" applyFill="1" applyBorder="1" applyAlignment="1">
      <alignment horizontal="center" vertical="top"/>
    </xf>
    <xf numFmtId="9" fontId="23" fillId="2" borderId="0" xfId="0" applyNumberFormat="1" applyFont="1" applyFill="1" applyBorder="1" applyAlignment="1">
      <alignment horizontal="center" vertical="top"/>
    </xf>
    <xf numFmtId="0" fontId="11" fillId="2" borderId="0" xfId="0" applyFont="1" applyFill="1" applyAlignment="1">
      <alignment vertical="top"/>
    </xf>
    <xf numFmtId="0" fontId="11" fillId="2" borderId="0" xfId="0" applyFont="1" applyFill="1" applyAlignment="1">
      <alignment horizontal="center" vertical="top"/>
    </xf>
    <xf numFmtId="0" fontId="28" fillId="0" borderId="18" xfId="0" applyFont="1" applyBorder="1" applyAlignment="1">
      <alignment horizontal="center" vertical="top"/>
    </xf>
    <xf numFmtId="0" fontId="28" fillId="0" borderId="52" xfId="0" applyFont="1" applyBorder="1" applyAlignment="1">
      <alignment horizontal="center" vertical="top"/>
    </xf>
    <xf numFmtId="0" fontId="9" fillId="2" borderId="0" xfId="0" applyFont="1" applyFill="1" applyBorder="1"/>
    <xf numFmtId="0" fontId="28" fillId="2" borderId="7" xfId="0" applyFont="1" applyFill="1" applyBorder="1" applyAlignment="1">
      <alignment horizontal="left" vertical="top"/>
    </xf>
    <xf numFmtId="0" fontId="11" fillId="0" borderId="0" xfId="0" applyFont="1" applyFill="1" applyBorder="1"/>
    <xf numFmtId="9" fontId="11" fillId="10" borderId="33"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top"/>
    </xf>
    <xf numFmtId="0" fontId="11" fillId="2" borderId="0" xfId="0" applyFont="1" applyFill="1" applyBorder="1" applyAlignment="1">
      <alignment horizontal="left" vertical="top" wrapText="1"/>
    </xf>
    <xf numFmtId="9" fontId="11" fillId="2" borderId="0" xfId="0" applyNumberFormat="1" applyFont="1" applyFill="1" applyBorder="1" applyAlignment="1">
      <alignment horizontal="center" vertical="center" wrapText="1"/>
    </xf>
    <xf numFmtId="0" fontId="11" fillId="2" borderId="0" xfId="3" applyNumberFormat="1" applyFont="1" applyFill="1" applyBorder="1" applyAlignment="1">
      <alignment horizontal="center" vertical="center" wrapText="1"/>
    </xf>
    <xf numFmtId="0" fontId="11" fillId="2" borderId="0" xfId="0" applyNumberFormat="1" applyFont="1" applyFill="1" applyBorder="1" applyAlignment="1">
      <alignment horizontal="center" vertical="center" wrapText="1"/>
    </xf>
    <xf numFmtId="0" fontId="14" fillId="2" borderId="0" xfId="0" applyFont="1" applyFill="1"/>
    <xf numFmtId="0" fontId="14" fillId="2" borderId="0" xfId="0" applyFont="1" applyFill="1" applyAlignment="1">
      <alignment horizontal="center" vertical="top"/>
    </xf>
    <xf numFmtId="0" fontId="28" fillId="2" borderId="0" xfId="0" applyFont="1" applyFill="1" applyBorder="1" applyAlignment="1">
      <alignment horizontal="left" vertical="top"/>
    </xf>
    <xf numFmtId="0" fontId="28" fillId="2" borderId="0" xfId="0" applyFont="1" applyFill="1" applyBorder="1" applyAlignment="1">
      <alignment horizontal="center" vertical="top"/>
    </xf>
    <xf numFmtId="0" fontId="28" fillId="2" borderId="0" xfId="0" applyFont="1" applyFill="1" applyBorder="1" applyAlignment="1">
      <alignment horizontal="left"/>
    </xf>
    <xf numFmtId="0" fontId="28" fillId="2" borderId="0" xfId="0" applyFont="1" applyFill="1" applyBorder="1" applyAlignment="1">
      <alignment vertical="top"/>
    </xf>
    <xf numFmtId="0" fontId="28" fillId="2" borderId="0" xfId="0" applyFont="1" applyFill="1" applyAlignment="1">
      <alignment vertical="top"/>
    </xf>
    <xf numFmtId="0" fontId="29" fillId="2" borderId="8" xfId="0" applyFont="1" applyFill="1" applyBorder="1" applyAlignment="1">
      <alignment horizontal="right"/>
    </xf>
    <xf numFmtId="0" fontId="8" fillId="0" borderId="56" xfId="0" applyFont="1" applyBorder="1" applyAlignment="1">
      <alignment horizontal="center" vertical="top" wrapText="1"/>
    </xf>
    <xf numFmtId="0" fontId="28" fillId="0" borderId="56" xfId="0" applyFont="1" applyBorder="1" applyAlignment="1">
      <alignment horizontal="center" vertical="top" wrapText="1"/>
    </xf>
    <xf numFmtId="0" fontId="28" fillId="0" borderId="57" xfId="0" applyFont="1" applyBorder="1" applyAlignment="1">
      <alignment horizontal="center" vertical="top" wrapText="1"/>
    </xf>
    <xf numFmtId="0" fontId="28" fillId="2" borderId="0" xfId="0" applyFont="1" applyFill="1" applyAlignment="1">
      <alignment vertical="top" wrapText="1"/>
    </xf>
    <xf numFmtId="0" fontId="23" fillId="2" borderId="0" xfId="0" applyFont="1" applyFill="1" applyBorder="1"/>
    <xf numFmtId="0" fontId="23" fillId="2" borderId="0" xfId="0" applyFont="1" applyFill="1" applyAlignment="1">
      <alignment vertical="top"/>
    </xf>
    <xf numFmtId="0" fontId="23" fillId="2" borderId="0" xfId="0" applyFont="1" applyFill="1" applyAlignment="1">
      <alignment horizontal="center" vertical="top"/>
    </xf>
    <xf numFmtId="0" fontId="23" fillId="2" borderId="0" xfId="0" applyFont="1" applyFill="1" applyBorder="1" applyAlignment="1">
      <alignment vertical="top" wrapText="1"/>
    </xf>
    <xf numFmtId="0" fontId="23" fillId="2" borderId="0" xfId="0" applyFont="1" applyFill="1" applyBorder="1" applyAlignment="1">
      <alignment horizontal="left" vertical="top" wrapText="1"/>
    </xf>
    <xf numFmtId="0" fontId="23" fillId="2" borderId="0" xfId="0" applyFont="1" applyFill="1" applyBorder="1" applyAlignment="1">
      <alignment horizontal="right" wrapText="1"/>
    </xf>
    <xf numFmtId="0" fontId="23" fillId="2" borderId="0" xfId="0" applyFont="1" applyFill="1" applyAlignment="1">
      <alignment vertical="top" wrapText="1"/>
    </xf>
    <xf numFmtId="0" fontId="32" fillId="2" borderId="0" xfId="0" applyFont="1" applyFill="1" applyAlignment="1">
      <alignment vertical="top"/>
    </xf>
    <xf numFmtId="0" fontId="32" fillId="2" borderId="0" xfId="0" applyFont="1" applyFill="1" applyAlignment="1">
      <alignment horizontal="center" vertical="top"/>
    </xf>
    <xf numFmtId="0" fontId="11" fillId="2" borderId="0" xfId="0" applyFont="1" applyFill="1" applyBorder="1"/>
    <xf numFmtId="0" fontId="35" fillId="2" borderId="0" xfId="0" applyFont="1" applyFill="1" applyAlignment="1">
      <alignment vertical="top" wrapText="1"/>
    </xf>
    <xf numFmtId="0" fontId="35" fillId="2" borderId="0" xfId="0" applyFont="1" applyFill="1" applyAlignment="1">
      <alignment horizontal="center" vertical="top" wrapText="1"/>
    </xf>
    <xf numFmtId="0" fontId="35" fillId="0" borderId="0" xfId="0" applyFont="1" applyAlignment="1">
      <alignment vertical="top" wrapText="1"/>
    </xf>
    <xf numFmtId="0" fontId="36" fillId="2" borderId="0" xfId="0" applyFont="1" applyFill="1" applyAlignment="1">
      <alignment vertical="center"/>
    </xf>
    <xf numFmtId="0" fontId="37" fillId="2" borderId="0" xfId="0" applyFont="1" applyFill="1"/>
    <xf numFmtId="0" fontId="35" fillId="2" borderId="0" xfId="0" applyFont="1" applyFill="1" applyAlignment="1">
      <alignment vertical="top"/>
    </xf>
    <xf numFmtId="0" fontId="38" fillId="7" borderId="10" xfId="0" applyFont="1" applyFill="1" applyBorder="1" applyAlignment="1">
      <alignment horizontal="center" vertical="top" wrapText="1"/>
    </xf>
    <xf numFmtId="0" fontId="38" fillId="11" borderId="10" xfId="0" applyFont="1" applyFill="1" applyBorder="1" applyAlignment="1">
      <alignment horizontal="center" vertical="top" wrapText="1"/>
    </xf>
    <xf numFmtId="0" fontId="38" fillId="8" borderId="10" xfId="0" applyFont="1" applyFill="1" applyBorder="1" applyAlignment="1">
      <alignment horizontal="center" vertical="top" wrapText="1"/>
    </xf>
    <xf numFmtId="0" fontId="38" fillId="6" borderId="10" xfId="0" applyFont="1" applyFill="1" applyBorder="1" applyAlignment="1">
      <alignment horizontal="center" vertical="top" wrapText="1"/>
    </xf>
    <xf numFmtId="0" fontId="35" fillId="0" borderId="10" xfId="0" applyFont="1" applyFill="1" applyBorder="1" applyAlignment="1">
      <alignment horizontal="left" vertical="top" wrapText="1"/>
    </xf>
    <xf numFmtId="0" fontId="35" fillId="0" borderId="10" xfId="0" applyFont="1" applyFill="1" applyBorder="1" applyAlignment="1">
      <alignment horizontal="center" vertical="top" wrapText="1"/>
    </xf>
    <xf numFmtId="0" fontId="35" fillId="0" borderId="14" xfId="0" applyFont="1" applyFill="1" applyBorder="1" applyAlignment="1">
      <alignment vertical="top" wrapText="1"/>
    </xf>
    <xf numFmtId="0" fontId="35" fillId="0" borderId="14" xfId="2" applyFont="1" applyFill="1" applyBorder="1" applyAlignment="1">
      <alignment horizontal="left" vertical="top" wrapText="1"/>
    </xf>
    <xf numFmtId="0" fontId="35" fillId="2" borderId="10" xfId="0" applyFont="1" applyFill="1" applyBorder="1" applyAlignment="1">
      <alignment vertical="top" wrapText="1"/>
    </xf>
    <xf numFmtId="0" fontId="35" fillId="0" borderId="10" xfId="0" applyFont="1" applyFill="1" applyBorder="1" applyAlignment="1">
      <alignment vertical="top" wrapText="1"/>
    </xf>
    <xf numFmtId="0" fontId="35" fillId="0" borderId="0" xfId="0" applyFont="1" applyFill="1" applyAlignment="1">
      <alignment vertical="top" wrapText="1"/>
    </xf>
    <xf numFmtId="0" fontId="35" fillId="2" borderId="18" xfId="0" applyFont="1" applyFill="1" applyBorder="1" applyAlignment="1">
      <alignment vertical="top" wrapText="1"/>
    </xf>
    <xf numFmtId="0" fontId="35" fillId="0" borderId="18" xfId="0" applyFont="1" applyFill="1" applyBorder="1" applyAlignment="1">
      <alignment horizontal="center" vertical="top" wrapText="1"/>
    </xf>
    <xf numFmtId="0" fontId="35" fillId="0" borderId="18" xfId="0" applyFont="1" applyFill="1" applyBorder="1" applyAlignment="1">
      <alignment vertical="top" wrapText="1"/>
    </xf>
    <xf numFmtId="0" fontId="35" fillId="0" borderId="13" xfId="0" applyFont="1" applyFill="1" applyBorder="1" applyAlignment="1">
      <alignment vertical="top" wrapText="1"/>
    </xf>
    <xf numFmtId="0" fontId="35" fillId="0" borderId="10" xfId="2" applyFont="1" applyFill="1" applyBorder="1" applyAlignment="1">
      <alignment horizontal="left" vertical="top" wrapText="1"/>
    </xf>
    <xf numFmtId="0" fontId="35" fillId="2" borderId="10" xfId="0" applyFont="1" applyFill="1" applyBorder="1" applyAlignment="1">
      <alignment horizontal="left" vertical="top" wrapText="1"/>
    </xf>
    <xf numFmtId="0" fontId="35" fillId="2" borderId="10" xfId="0" applyFont="1" applyFill="1" applyBorder="1" applyAlignment="1">
      <alignment horizontal="center" vertical="top" wrapText="1"/>
    </xf>
    <xf numFmtId="0" fontId="35" fillId="2" borderId="10" xfId="2" applyFont="1" applyFill="1" applyBorder="1" applyAlignment="1">
      <alignment horizontal="left" vertical="top" wrapText="1"/>
    </xf>
    <xf numFmtId="0" fontId="35" fillId="0" borderId="10" xfId="2" applyFont="1" applyFill="1" applyBorder="1" applyAlignment="1">
      <alignment vertical="top" wrapText="1"/>
    </xf>
    <xf numFmtId="0" fontId="35" fillId="2" borderId="10" xfId="2" applyFont="1" applyFill="1" applyBorder="1" applyAlignment="1">
      <alignment vertical="top" wrapText="1"/>
    </xf>
    <xf numFmtId="164" fontId="35" fillId="0" borderId="10" xfId="0" applyNumberFormat="1" applyFont="1" applyFill="1" applyBorder="1" applyAlignment="1">
      <alignment horizontal="center" vertical="top" wrapText="1"/>
    </xf>
    <xf numFmtId="0" fontId="39" fillId="0" borderId="10" xfId="0" applyFont="1" applyFill="1" applyBorder="1" applyAlignment="1">
      <alignment horizontal="left" vertical="top" wrapText="1"/>
    </xf>
    <xf numFmtId="0" fontId="35" fillId="0" borderId="14" xfId="0" applyFont="1" applyFill="1" applyBorder="1" applyAlignment="1">
      <alignment horizontal="left" vertical="top" wrapText="1"/>
    </xf>
    <xf numFmtId="2" fontId="35" fillId="0" borderId="10" xfId="0" applyNumberFormat="1" applyFont="1" applyFill="1" applyBorder="1" applyAlignment="1">
      <alignment horizontal="center" vertical="top" wrapText="1"/>
    </xf>
    <xf numFmtId="0" fontId="39" fillId="2" borderId="0" xfId="0" applyFont="1" applyFill="1" applyAlignment="1">
      <alignment vertical="top"/>
    </xf>
    <xf numFmtId="0" fontId="39" fillId="2" borderId="0" xfId="0" applyFont="1" applyFill="1" applyBorder="1" applyAlignment="1">
      <alignment vertical="top" wrapText="1"/>
    </xf>
    <xf numFmtId="0" fontId="39" fillId="2" borderId="0" xfId="0" applyFont="1" applyFill="1" applyBorder="1" applyAlignment="1">
      <alignment horizontal="center" vertical="top" wrapText="1"/>
    </xf>
    <xf numFmtId="0" fontId="39" fillId="0" borderId="0" xfId="0" applyFont="1" applyFill="1" applyBorder="1" applyAlignment="1">
      <alignment vertical="top" wrapText="1"/>
    </xf>
    <xf numFmtId="0" fontId="39" fillId="0" borderId="0" xfId="0" applyFont="1" applyBorder="1" applyAlignment="1">
      <alignment vertical="top"/>
    </xf>
    <xf numFmtId="0" fontId="39" fillId="0" borderId="0" xfId="0" applyFont="1" applyAlignment="1">
      <alignment vertical="top"/>
    </xf>
    <xf numFmtId="0" fontId="39" fillId="2" borderId="0" xfId="0" applyFont="1" applyFill="1"/>
    <xf numFmtId="0" fontId="39" fillId="2" borderId="0" xfId="0" applyFont="1" applyFill="1" applyAlignment="1">
      <alignment horizontal="center"/>
    </xf>
    <xf numFmtId="0" fontId="39" fillId="0" borderId="0" xfId="0" applyFont="1" applyAlignment="1">
      <alignment horizontal="center" vertical="top"/>
    </xf>
    <xf numFmtId="0" fontId="39" fillId="2" borderId="0" xfId="0" applyFont="1" applyFill="1" applyAlignment="1">
      <alignment horizontal="center" vertical="top"/>
    </xf>
    <xf numFmtId="0" fontId="39" fillId="2" borderId="0" xfId="0" applyFont="1" applyFill="1" applyAlignment="1">
      <alignment vertical="top" wrapText="1"/>
    </xf>
    <xf numFmtId="0" fontId="39" fillId="2" borderId="0" xfId="0" applyFont="1" applyFill="1" applyAlignment="1">
      <alignment horizontal="center" vertical="top" wrapText="1"/>
    </xf>
    <xf numFmtId="0" fontId="39" fillId="0" borderId="0" xfId="0" applyFont="1" applyFill="1" applyAlignment="1">
      <alignment vertical="top" wrapText="1"/>
    </xf>
    <xf numFmtId="0" fontId="39" fillId="0" borderId="0" xfId="0" applyFont="1" applyAlignment="1">
      <alignment vertical="top" wrapText="1"/>
    </xf>
    <xf numFmtId="0" fontId="35" fillId="0" borderId="0" xfId="0" applyFont="1" applyAlignment="1">
      <alignment horizontal="center" vertical="top" wrapText="1"/>
    </xf>
    <xf numFmtId="0" fontId="32" fillId="2" borderId="0" xfId="0" applyFont="1" applyFill="1" applyAlignment="1">
      <alignment vertical="top"/>
    </xf>
    <xf numFmtId="0" fontId="41" fillId="2" borderId="0" xfId="0" applyFont="1" applyFill="1"/>
    <xf numFmtId="0" fontId="41" fillId="2" borderId="0" xfId="0" applyFont="1" applyFill="1" applyAlignment="1">
      <alignment horizontal="center" vertical="top"/>
    </xf>
    <xf numFmtId="0" fontId="41" fillId="0" borderId="0" xfId="0" applyFont="1"/>
    <xf numFmtId="0" fontId="41" fillId="0" borderId="0" xfId="0" applyFont="1" applyAlignment="1">
      <alignment horizontal="center" vertical="top"/>
    </xf>
    <xf numFmtId="0" fontId="41" fillId="2" borderId="0" xfId="0" applyFont="1" applyFill="1" applyBorder="1" applyAlignment="1">
      <alignment horizontal="center" vertical="top"/>
    </xf>
    <xf numFmtId="0" fontId="41" fillId="2" borderId="0" xfId="0" applyFont="1" applyFill="1" applyBorder="1" applyAlignment="1">
      <alignment horizontal="left"/>
    </xf>
    <xf numFmtId="0" fontId="41" fillId="2" borderId="7" xfId="0" applyFont="1" applyFill="1" applyBorder="1" applyAlignment="1">
      <alignment vertical="top"/>
    </xf>
    <xf numFmtId="0" fontId="41" fillId="2" borderId="0" xfId="0" applyFont="1" applyFill="1" applyBorder="1" applyAlignment="1">
      <alignment vertical="top"/>
    </xf>
    <xf numFmtId="0" fontId="44" fillId="2" borderId="0" xfId="0" applyFont="1" applyFill="1" applyBorder="1" applyAlignment="1">
      <alignment vertical="top" wrapText="1"/>
    </xf>
    <xf numFmtId="0" fontId="41" fillId="2" borderId="0" xfId="0" applyFont="1" applyFill="1" applyBorder="1"/>
    <xf numFmtId="0" fontId="45" fillId="3" borderId="56" xfId="0" applyFont="1" applyFill="1" applyBorder="1" applyAlignment="1">
      <alignment horizontal="center" vertical="top" wrapText="1"/>
    </xf>
    <xf numFmtId="0" fontId="45" fillId="3" borderId="57" xfId="0" applyFont="1" applyFill="1" applyBorder="1" applyAlignment="1">
      <alignment horizontal="center" vertical="top" wrapText="1"/>
    </xf>
    <xf numFmtId="0" fontId="45" fillId="3" borderId="55" xfId="0" applyFont="1" applyFill="1" applyBorder="1" applyAlignment="1">
      <alignment horizontal="center" vertical="top" wrapText="1"/>
    </xf>
    <xf numFmtId="0" fontId="45" fillId="3" borderId="9" xfId="0" applyFont="1" applyFill="1" applyBorder="1" applyAlignment="1">
      <alignment horizontal="center" vertical="top" wrapText="1"/>
    </xf>
    <xf numFmtId="0" fontId="41" fillId="4" borderId="63" xfId="0" applyFont="1" applyFill="1" applyBorder="1" applyAlignment="1">
      <alignment horizontal="center" vertical="top"/>
    </xf>
    <xf numFmtId="0" fontId="41" fillId="4" borderId="8" xfId="0" applyFont="1" applyFill="1" applyBorder="1" applyAlignment="1">
      <alignment horizontal="center" vertical="top"/>
    </xf>
    <xf numFmtId="0" fontId="41" fillId="4" borderId="9" xfId="0" applyFont="1" applyFill="1" applyBorder="1" applyAlignment="1">
      <alignment horizontal="center" vertical="top"/>
    </xf>
    <xf numFmtId="0" fontId="45" fillId="9" borderId="36" xfId="0" applyFont="1" applyFill="1" applyBorder="1" applyAlignment="1">
      <alignment horizontal="center" vertical="top"/>
    </xf>
    <xf numFmtId="0" fontId="45" fillId="9" borderId="2" xfId="0" applyFont="1" applyFill="1" applyBorder="1" applyAlignment="1">
      <alignment horizontal="center" vertical="top"/>
    </xf>
    <xf numFmtId="0" fontId="45" fillId="9" borderId="3" xfId="0" applyFont="1" applyFill="1" applyBorder="1" applyAlignment="1">
      <alignment horizontal="center" vertical="top"/>
    </xf>
    <xf numFmtId="164" fontId="41" fillId="2" borderId="44" xfId="0" applyNumberFormat="1" applyFont="1" applyFill="1" applyBorder="1" applyAlignment="1">
      <alignment horizontal="center" vertical="top"/>
    </xf>
    <xf numFmtId="0" fontId="41" fillId="0" borderId="10" xfId="0" applyFont="1" applyBorder="1" applyAlignment="1">
      <alignment horizontal="center" vertical="top"/>
    </xf>
    <xf numFmtId="0" fontId="41" fillId="0" borderId="38" xfId="0" applyFont="1" applyBorder="1" applyAlignment="1">
      <alignment horizontal="center" vertical="top"/>
    </xf>
    <xf numFmtId="0" fontId="41" fillId="2" borderId="44" xfId="0" applyFont="1" applyFill="1" applyBorder="1" applyAlignment="1">
      <alignment horizontal="center" vertical="top"/>
    </xf>
    <xf numFmtId="0" fontId="41" fillId="2" borderId="10" xfId="0" applyFont="1" applyFill="1" applyBorder="1" applyAlignment="1">
      <alignment horizontal="center" vertical="top"/>
    </xf>
    <xf numFmtId="9" fontId="41" fillId="2" borderId="38" xfId="0" applyNumberFormat="1" applyFont="1" applyFill="1" applyBorder="1" applyAlignment="1">
      <alignment horizontal="center" vertical="top"/>
    </xf>
    <xf numFmtId="0" fontId="41" fillId="2" borderId="30" xfId="0" applyFont="1" applyFill="1" applyBorder="1" applyAlignment="1">
      <alignment horizontal="center" vertical="top"/>
    </xf>
    <xf numFmtId="0" fontId="41" fillId="2" borderId="33" xfId="0" applyFont="1" applyFill="1" applyBorder="1" applyAlignment="1">
      <alignment horizontal="center" vertical="top"/>
    </xf>
    <xf numFmtId="9" fontId="41" fillId="2" borderId="34" xfId="0" applyNumberFormat="1" applyFont="1" applyFill="1" applyBorder="1" applyAlignment="1">
      <alignment horizontal="center" vertical="top"/>
    </xf>
    <xf numFmtId="0" fontId="43" fillId="2" borderId="0" xfId="0" applyFont="1" applyFill="1"/>
    <xf numFmtId="0" fontId="41" fillId="10" borderId="55" xfId="0" applyFont="1" applyFill="1" applyBorder="1" applyAlignment="1">
      <alignment horizontal="center" vertical="top"/>
    </xf>
    <xf numFmtId="0" fontId="41" fillId="10" borderId="56" xfId="0" applyFont="1" applyFill="1" applyBorder="1" applyAlignment="1">
      <alignment horizontal="center" vertical="top"/>
    </xf>
    <xf numFmtId="9" fontId="41" fillId="10" borderId="57" xfId="0" applyNumberFormat="1" applyFont="1" applyFill="1" applyBorder="1" applyAlignment="1">
      <alignment horizontal="center" vertical="top"/>
    </xf>
    <xf numFmtId="164" fontId="41" fillId="2" borderId="0" xfId="0" applyNumberFormat="1" applyFont="1" applyFill="1" applyBorder="1" applyAlignment="1">
      <alignment horizontal="center" vertical="top"/>
    </xf>
    <xf numFmtId="0" fontId="41" fillId="2" borderId="0" xfId="0" applyFont="1" applyFill="1" applyBorder="1" applyAlignment="1">
      <alignment horizontal="left" vertical="top" wrapText="1" indent="2"/>
    </xf>
    <xf numFmtId="0" fontId="43" fillId="2" borderId="0" xfId="0" applyFont="1" applyFill="1" applyBorder="1"/>
    <xf numFmtId="9" fontId="41" fillId="2" borderId="0" xfId="0" applyNumberFormat="1" applyFont="1" applyFill="1" applyBorder="1" applyAlignment="1">
      <alignment horizontal="center" vertical="top"/>
    </xf>
    <xf numFmtId="0" fontId="41" fillId="4" borderId="59" xfId="0" applyFont="1" applyFill="1" applyBorder="1"/>
    <xf numFmtId="0" fontId="41" fillId="4" borderId="26" xfId="0" applyFont="1" applyFill="1" applyBorder="1"/>
    <xf numFmtId="0" fontId="41" fillId="4" borderId="41" xfId="0" applyFont="1" applyFill="1" applyBorder="1"/>
    <xf numFmtId="1" fontId="41" fillId="0" borderId="10" xfId="0" applyNumberFormat="1" applyFont="1" applyFill="1" applyBorder="1" applyAlignment="1">
      <alignment horizontal="center"/>
    </xf>
    <xf numFmtId="1" fontId="41" fillId="0" borderId="38" xfId="0" applyNumberFormat="1" applyFont="1" applyFill="1" applyBorder="1" applyAlignment="1">
      <alignment horizontal="center"/>
    </xf>
    <xf numFmtId="1" fontId="41" fillId="2" borderId="0" xfId="0" applyNumberFormat="1" applyFont="1" applyFill="1" applyBorder="1" applyAlignment="1">
      <alignment horizontal="center"/>
    </xf>
    <xf numFmtId="0" fontId="41" fillId="6" borderId="17" xfId="0" applyFont="1" applyFill="1" applyBorder="1" applyAlignment="1">
      <alignment horizontal="left" vertical="top" wrapText="1" indent="1"/>
    </xf>
    <xf numFmtId="0" fontId="41" fillId="6" borderId="14" xfId="0" applyFont="1" applyFill="1" applyBorder="1" applyAlignment="1">
      <alignment horizontal="left" vertical="top" wrapText="1" indent="1"/>
    </xf>
    <xf numFmtId="1" fontId="41" fillId="6" borderId="14" xfId="0" applyNumberFormat="1" applyFont="1" applyFill="1" applyBorder="1" applyAlignment="1">
      <alignment horizontal="center"/>
    </xf>
    <xf numFmtId="1" fontId="41" fillId="6" borderId="46" xfId="0" applyNumberFormat="1" applyFont="1" applyFill="1" applyBorder="1" applyAlignment="1">
      <alignment horizontal="center"/>
    </xf>
    <xf numFmtId="0" fontId="41" fillId="4" borderId="53" xfId="0" applyFont="1" applyFill="1" applyBorder="1" applyAlignment="1">
      <alignment horizontal="center" vertical="top"/>
    </xf>
    <xf numFmtId="0" fontId="41" fillId="4" borderId="0" xfId="0" applyFont="1" applyFill="1" applyBorder="1" applyAlignment="1">
      <alignment horizontal="center" vertical="top"/>
    </xf>
    <xf numFmtId="0" fontId="41" fillId="4" borderId="61" xfId="0" applyFont="1" applyFill="1" applyBorder="1" applyAlignment="1">
      <alignment horizontal="center" vertical="top"/>
    </xf>
    <xf numFmtId="1" fontId="41" fillId="6" borderId="33" xfId="0" applyNumberFormat="1" applyFont="1" applyFill="1" applyBorder="1" applyAlignment="1">
      <alignment horizontal="center"/>
    </xf>
    <xf numFmtId="1" fontId="41" fillId="6" borderId="34" xfId="0" applyNumberFormat="1" applyFont="1" applyFill="1" applyBorder="1" applyAlignment="1">
      <alignment horizontal="center"/>
    </xf>
    <xf numFmtId="1" fontId="41" fillId="5" borderId="33" xfId="0" applyNumberFormat="1" applyFont="1" applyFill="1" applyBorder="1" applyAlignment="1">
      <alignment horizontal="center"/>
    </xf>
    <xf numFmtId="1" fontId="41" fillId="5" borderId="34" xfId="0" applyNumberFormat="1" applyFont="1" applyFill="1" applyBorder="1" applyAlignment="1">
      <alignment horizontal="center"/>
    </xf>
    <xf numFmtId="0" fontId="41" fillId="5" borderId="30" xfId="0" applyFont="1" applyFill="1" applyBorder="1" applyAlignment="1">
      <alignment horizontal="center" vertical="top"/>
    </xf>
    <xf numFmtId="0" fontId="41" fillId="5" borderId="33" xfId="0" applyFont="1" applyFill="1" applyBorder="1" applyAlignment="1">
      <alignment horizontal="center" vertical="top"/>
    </xf>
    <xf numFmtId="9" fontId="41" fillId="5" borderId="34" xfId="0" applyNumberFormat="1" applyFont="1" applyFill="1" applyBorder="1" applyAlignment="1">
      <alignment horizontal="center" vertical="top"/>
    </xf>
    <xf numFmtId="165" fontId="41" fillId="2" borderId="0" xfId="0" applyNumberFormat="1" applyFont="1" applyFill="1" applyBorder="1" applyAlignment="1">
      <alignment horizontal="center"/>
    </xf>
    <xf numFmtId="0" fontId="41" fillId="2" borderId="38" xfId="0" applyFont="1" applyFill="1" applyBorder="1" applyAlignment="1">
      <alignment horizontal="center" vertical="top"/>
    </xf>
    <xf numFmtId="0" fontId="41" fillId="10" borderId="25" xfId="0" applyFont="1" applyFill="1" applyBorder="1" applyAlignment="1">
      <alignment horizontal="center" vertical="top"/>
    </xf>
    <xf numFmtId="0" fontId="41" fillId="10" borderId="28" xfId="0" applyFont="1" applyFill="1" applyBorder="1" applyAlignment="1">
      <alignment horizontal="center" vertical="top"/>
    </xf>
    <xf numFmtId="9" fontId="41" fillId="10" borderId="29" xfId="0" applyNumberFormat="1" applyFont="1" applyFill="1" applyBorder="1" applyAlignment="1">
      <alignment horizontal="center" vertical="top"/>
    </xf>
    <xf numFmtId="0" fontId="41" fillId="2" borderId="60" xfId="0" applyFont="1" applyFill="1" applyBorder="1" applyAlignment="1">
      <alignment horizontal="center" vertical="top"/>
    </xf>
    <xf numFmtId="0" fontId="41" fillId="2" borderId="28" xfId="0" applyFont="1" applyFill="1" applyBorder="1" applyAlignment="1">
      <alignment horizontal="center" vertical="top"/>
    </xf>
    <xf numFmtId="0" fontId="41" fillId="2" borderId="29" xfId="0" applyFont="1" applyFill="1" applyBorder="1" applyAlignment="1">
      <alignment horizontal="center" vertical="top"/>
    </xf>
    <xf numFmtId="0" fontId="41" fillId="4" borderId="11" xfId="0" applyFont="1" applyFill="1" applyBorder="1"/>
    <xf numFmtId="0" fontId="41" fillId="4" borderId="12" xfId="0" applyFont="1" applyFill="1" applyBorder="1"/>
    <xf numFmtId="0" fontId="41" fillId="4" borderId="43" xfId="0" applyFont="1" applyFill="1" applyBorder="1"/>
    <xf numFmtId="0" fontId="41" fillId="10" borderId="44" xfId="0" applyFont="1" applyFill="1" applyBorder="1" applyAlignment="1">
      <alignment horizontal="center" vertical="top"/>
    </xf>
    <xf numFmtId="0" fontId="41" fillId="10" borderId="10" xfId="0" applyFont="1" applyFill="1" applyBorder="1" applyAlignment="1">
      <alignment horizontal="center" vertical="top"/>
    </xf>
    <xf numFmtId="9" fontId="41" fillId="10" borderId="38" xfId="0" applyNumberFormat="1" applyFont="1" applyFill="1" applyBorder="1" applyAlignment="1">
      <alignment horizontal="center" vertical="top"/>
    </xf>
    <xf numFmtId="0" fontId="41" fillId="2" borderId="34" xfId="0" applyFont="1" applyFill="1" applyBorder="1" applyAlignment="1">
      <alignment horizontal="center" vertical="top"/>
    </xf>
    <xf numFmtId="0" fontId="41" fillId="10" borderId="30" xfId="0" applyFont="1" applyFill="1" applyBorder="1" applyAlignment="1">
      <alignment horizontal="center" vertical="top"/>
    </xf>
    <xf numFmtId="0" fontId="41" fillId="10" borderId="33" xfId="0" applyFont="1" applyFill="1" applyBorder="1" applyAlignment="1">
      <alignment horizontal="center" vertical="top"/>
    </xf>
    <xf numFmtId="9" fontId="41" fillId="10" borderId="34" xfId="0" applyNumberFormat="1" applyFont="1" applyFill="1" applyBorder="1" applyAlignment="1">
      <alignment horizontal="center" vertical="top"/>
    </xf>
    <xf numFmtId="9" fontId="41" fillId="2" borderId="29" xfId="0" applyNumberFormat="1" applyFont="1" applyFill="1" applyBorder="1" applyAlignment="1">
      <alignment horizontal="center" vertical="top"/>
    </xf>
    <xf numFmtId="0" fontId="41" fillId="2" borderId="0" xfId="0" applyFont="1" applyFill="1" applyAlignment="1">
      <alignment vertical="top"/>
    </xf>
    <xf numFmtId="0" fontId="41" fillId="2" borderId="0" xfId="0" applyFont="1" applyFill="1" applyBorder="1" applyAlignment="1">
      <alignment vertical="top" wrapText="1"/>
    </xf>
    <xf numFmtId="0" fontId="41" fillId="0" borderId="0" xfId="0" applyFont="1" applyAlignment="1">
      <alignment vertical="top"/>
    </xf>
    <xf numFmtId="0" fontId="41" fillId="2" borderId="0" xfId="0" applyFont="1" applyFill="1" applyAlignment="1">
      <alignment vertical="top"/>
    </xf>
    <xf numFmtId="0" fontId="41" fillId="2" borderId="0" xfId="0" applyFont="1" applyFill="1" applyAlignment="1">
      <alignment vertical="top" wrapText="1"/>
    </xf>
    <xf numFmtId="0" fontId="8" fillId="2" borderId="0" xfId="0" quotePrefix="1" applyFont="1" applyFill="1" applyAlignment="1">
      <alignment vertical="top"/>
    </xf>
    <xf numFmtId="164" fontId="41" fillId="0" borderId="25" xfId="0" applyNumberFormat="1" applyFont="1" applyFill="1" applyBorder="1" applyAlignment="1">
      <alignment horizontal="center" vertical="top"/>
    </xf>
    <xf numFmtId="0" fontId="9" fillId="0" borderId="10" xfId="0" applyFont="1" applyFill="1" applyBorder="1" applyAlignment="1">
      <alignment vertical="top" wrapText="1"/>
    </xf>
    <xf numFmtId="0" fontId="9" fillId="0" borderId="10" xfId="0" applyFont="1" applyFill="1" applyBorder="1" applyAlignment="1">
      <alignment horizontal="left" vertical="top" wrapText="1"/>
    </xf>
    <xf numFmtId="0" fontId="3" fillId="3" borderId="56" xfId="0" applyFont="1" applyFill="1" applyBorder="1" applyAlignment="1">
      <alignment horizontal="center" vertical="top" wrapText="1"/>
    </xf>
    <xf numFmtId="0" fontId="32" fillId="2" borderId="56" xfId="0" applyFont="1" applyFill="1" applyBorder="1" applyAlignment="1">
      <alignment horizontal="center" vertical="center" wrapText="1"/>
    </xf>
    <xf numFmtId="0" fontId="32" fillId="2" borderId="57" xfId="0" applyFont="1" applyFill="1" applyBorder="1" applyAlignment="1">
      <alignment horizontal="center" vertical="center"/>
    </xf>
    <xf numFmtId="0" fontId="1" fillId="2" borderId="0" xfId="0" applyFont="1" applyFill="1"/>
    <xf numFmtId="0" fontId="8" fillId="2" borderId="0" xfId="0" applyFont="1" applyFill="1" applyAlignment="1">
      <alignment vertical="top"/>
    </xf>
    <xf numFmtId="164" fontId="11" fillId="2" borderId="37" xfId="0" applyNumberFormat="1" applyFont="1" applyFill="1" applyBorder="1" applyAlignment="1">
      <alignment horizontal="center" vertical="top"/>
    </xf>
    <xf numFmtId="164" fontId="11" fillId="2" borderId="47" xfId="0" applyNumberFormat="1" applyFont="1" applyFill="1" applyBorder="1" applyAlignment="1">
      <alignment horizontal="center" vertical="top"/>
    </xf>
    <xf numFmtId="164" fontId="11" fillId="2" borderId="45" xfId="0" applyNumberFormat="1" applyFont="1" applyFill="1" applyBorder="1" applyAlignment="1">
      <alignment horizontal="center" vertical="top"/>
    </xf>
    <xf numFmtId="0" fontId="35" fillId="2" borderId="14" xfId="0" applyFont="1" applyFill="1" applyBorder="1" applyAlignment="1">
      <alignment vertical="top" wrapText="1"/>
    </xf>
    <xf numFmtId="0" fontId="35" fillId="2" borderId="18" xfId="0" applyFont="1" applyFill="1" applyBorder="1" applyAlignment="1">
      <alignment vertical="top" wrapText="1"/>
    </xf>
    <xf numFmtId="0" fontId="5" fillId="2" borderId="0" xfId="0" applyFont="1" applyFill="1" applyAlignment="1">
      <alignment vertical="top"/>
    </xf>
    <xf numFmtId="0" fontId="1" fillId="2" borderId="0" xfId="0" applyFont="1" applyFill="1" applyAlignment="1">
      <alignment vertical="top"/>
    </xf>
    <xf numFmtId="0" fontId="4" fillId="2" borderId="0" xfId="0" applyFont="1" applyFill="1" applyAlignment="1">
      <alignment vertical="top"/>
    </xf>
    <xf numFmtId="0" fontId="9" fillId="2" borderId="10" xfId="0" applyFont="1" applyFill="1" applyBorder="1" applyAlignment="1">
      <alignment horizontal="center" vertical="top" wrapText="1"/>
    </xf>
    <xf numFmtId="0" fontId="9" fillId="2" borderId="18" xfId="0" applyFont="1" applyFill="1" applyBorder="1" applyAlignment="1">
      <alignment vertical="top" wrapText="1"/>
    </xf>
    <xf numFmtId="0" fontId="9" fillId="2" borderId="19" xfId="0" applyFont="1" applyFill="1" applyBorder="1" applyAlignment="1">
      <alignment vertical="top" wrapText="1"/>
    </xf>
    <xf numFmtId="0" fontId="9" fillId="2" borderId="10" xfId="0" applyFont="1" applyFill="1" applyBorder="1" applyAlignment="1">
      <alignment vertical="top" wrapText="1"/>
    </xf>
    <xf numFmtId="0" fontId="9" fillId="2" borderId="10" xfId="0" applyFont="1" applyFill="1" applyBorder="1" applyAlignment="1">
      <alignment horizontal="left" vertical="top" wrapText="1"/>
    </xf>
    <xf numFmtId="0" fontId="8" fillId="2" borderId="10" xfId="0" applyFont="1" applyFill="1" applyBorder="1" applyAlignment="1">
      <alignment vertical="top" wrapText="1"/>
    </xf>
    <xf numFmtId="0" fontId="9" fillId="0" borderId="10" xfId="0" quotePrefix="1" applyFont="1" applyFill="1" applyBorder="1" applyAlignment="1">
      <alignment vertical="top" wrapText="1"/>
    </xf>
    <xf numFmtId="0" fontId="9" fillId="2" borderId="21" xfId="0" applyFont="1" applyFill="1" applyBorder="1" applyAlignment="1">
      <alignment vertical="top" wrapText="1"/>
    </xf>
    <xf numFmtId="0" fontId="9" fillId="0" borderId="18" xfId="0" applyFont="1" applyFill="1" applyBorder="1" applyAlignment="1">
      <alignment vertical="top" wrapText="1"/>
    </xf>
    <xf numFmtId="0" fontId="8" fillId="2" borderId="0" xfId="0" applyFont="1" applyFill="1" applyAlignment="1">
      <alignment vertical="top"/>
    </xf>
    <xf numFmtId="0" fontId="9" fillId="0" borderId="14" xfId="0" applyFont="1" applyFill="1" applyBorder="1" applyAlignment="1">
      <alignment vertical="top" wrapText="1"/>
    </xf>
    <xf numFmtId="0" fontId="23" fillId="4" borderId="59" xfId="0" applyFont="1" applyFill="1" applyBorder="1"/>
    <xf numFmtId="0" fontId="23" fillId="4" borderId="26" xfId="0" applyFont="1" applyFill="1" applyBorder="1"/>
    <xf numFmtId="0" fontId="23" fillId="4" borderId="41" xfId="0" applyFont="1" applyFill="1" applyBorder="1"/>
    <xf numFmtId="0" fontId="8" fillId="2" borderId="10" xfId="0" applyFont="1" applyFill="1" applyBorder="1" applyAlignment="1">
      <alignment horizontal="center" vertical="top"/>
    </xf>
    <xf numFmtId="0" fontId="8" fillId="2" borderId="33" xfId="0" applyFont="1" applyFill="1" applyBorder="1" applyAlignment="1">
      <alignment horizontal="center" vertical="top"/>
    </xf>
    <xf numFmtId="0" fontId="11" fillId="2" borderId="10" xfId="3" applyNumberFormat="1" applyFont="1" applyFill="1" applyBorder="1" applyAlignment="1">
      <alignment horizontal="center" vertical="center" wrapText="1"/>
    </xf>
    <xf numFmtId="0" fontId="11" fillId="2" borderId="38" xfId="0" applyNumberFormat="1" applyFont="1" applyFill="1" applyBorder="1" applyAlignment="1">
      <alignment horizontal="center" vertical="center" wrapText="1"/>
    </xf>
    <xf numFmtId="9" fontId="11" fillId="2" borderId="33" xfId="0" applyNumberFormat="1" applyFont="1" applyFill="1" applyBorder="1" applyAlignment="1">
      <alignment horizontal="center" vertical="center" wrapText="1"/>
    </xf>
    <xf numFmtId="0" fontId="11" fillId="2" borderId="33" xfId="3" applyNumberFormat="1" applyFont="1" applyFill="1" applyBorder="1" applyAlignment="1">
      <alignment horizontal="center" vertical="center" wrapText="1"/>
    </xf>
    <xf numFmtId="0" fontId="11" fillId="2" borderId="34" xfId="0" applyNumberFormat="1" applyFont="1" applyFill="1" applyBorder="1" applyAlignment="1">
      <alignment horizontal="center" vertical="center" wrapText="1"/>
    </xf>
    <xf numFmtId="164" fontId="11" fillId="2" borderId="55" xfId="0" applyNumberFormat="1" applyFont="1" applyFill="1" applyBorder="1" applyAlignment="1">
      <alignment horizontal="center" vertical="top"/>
    </xf>
    <xf numFmtId="0" fontId="11" fillId="2" borderId="57" xfId="0" applyFont="1" applyFill="1" applyBorder="1" applyAlignment="1">
      <alignment horizontal="center" vertical="center"/>
    </xf>
    <xf numFmtId="0" fontId="11" fillId="2" borderId="0" xfId="0" applyFont="1" applyFill="1" applyBorder="1" applyAlignment="1">
      <alignment vertical="top"/>
    </xf>
    <xf numFmtId="0" fontId="11" fillId="2" borderId="0" xfId="0" applyFont="1" applyFill="1" applyBorder="1" applyAlignment="1">
      <alignment horizontal="center" vertical="top"/>
    </xf>
    <xf numFmtId="0" fontId="11" fillId="2" borderId="28"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33" xfId="0" applyFont="1" applyFill="1" applyBorder="1" applyAlignment="1">
      <alignment horizontal="center" vertical="center"/>
    </xf>
    <xf numFmtId="9" fontId="11" fillId="2" borderId="28" xfId="0" applyNumberFormat="1" applyFont="1" applyFill="1" applyBorder="1" applyAlignment="1">
      <alignment horizontal="center" vertical="center"/>
    </xf>
    <xf numFmtId="0" fontId="11" fillId="2" borderId="29" xfId="0" applyFont="1" applyFill="1" applyBorder="1" applyAlignment="1">
      <alignment horizontal="center" vertical="center"/>
    </xf>
    <xf numFmtId="0" fontId="11" fillId="2" borderId="34" xfId="0" applyFont="1" applyFill="1" applyBorder="1" applyAlignment="1">
      <alignment horizontal="center" vertical="center"/>
    </xf>
    <xf numFmtId="9" fontId="11" fillId="2" borderId="10" xfId="0" applyNumberFormat="1" applyFont="1" applyFill="1" applyBorder="1" applyAlignment="1">
      <alignment horizontal="center" vertical="center"/>
    </xf>
    <xf numFmtId="9" fontId="11" fillId="2" borderId="33" xfId="0" applyNumberFormat="1" applyFont="1" applyFill="1" applyBorder="1" applyAlignment="1">
      <alignment horizontal="center" vertical="center"/>
    </xf>
    <xf numFmtId="0" fontId="9" fillId="0" borderId="10" xfId="0" applyFont="1" applyFill="1" applyBorder="1" applyAlignment="1">
      <alignment horizontal="center" vertical="top" wrapText="1"/>
    </xf>
    <xf numFmtId="0" fontId="11" fillId="10" borderId="10" xfId="0" applyFont="1" applyFill="1" applyBorder="1" applyAlignment="1">
      <alignment horizontal="center" vertical="center" wrapText="1"/>
    </xf>
    <xf numFmtId="164" fontId="41" fillId="10" borderId="39" xfId="0" applyNumberFormat="1" applyFont="1" applyFill="1" applyBorder="1" applyAlignment="1">
      <alignment horizontal="center" vertical="top"/>
    </xf>
    <xf numFmtId="164" fontId="41" fillId="0" borderId="35" xfId="0" applyNumberFormat="1" applyFont="1" applyFill="1" applyBorder="1" applyAlignment="1">
      <alignment horizontal="center" vertical="top"/>
    </xf>
    <xf numFmtId="164" fontId="41" fillId="0" borderId="37" xfId="0" applyNumberFormat="1" applyFont="1" applyFill="1" applyBorder="1" applyAlignment="1">
      <alignment horizontal="center" vertical="top"/>
    </xf>
    <xf numFmtId="164" fontId="32" fillId="10" borderId="39" xfId="0" applyNumberFormat="1" applyFont="1" applyFill="1" applyBorder="1" applyAlignment="1">
      <alignment horizontal="center" vertical="top"/>
    </xf>
    <xf numFmtId="9" fontId="23" fillId="2" borderId="38" xfId="0" applyNumberFormat="1" applyFont="1" applyFill="1" applyBorder="1" applyAlignment="1">
      <alignment horizontal="center" vertical="top"/>
    </xf>
    <xf numFmtId="0" fontId="23" fillId="2" borderId="10" xfId="0" applyFont="1" applyFill="1" applyBorder="1" applyAlignment="1">
      <alignment horizontal="center" vertical="top"/>
    </xf>
    <xf numFmtId="0" fontId="23" fillId="2" borderId="44" xfId="0" applyFont="1" applyFill="1" applyBorder="1" applyAlignment="1">
      <alignment horizontal="center" vertical="top"/>
    </xf>
    <xf numFmtId="0" fontId="23" fillId="2" borderId="33" xfId="0" applyFont="1" applyFill="1" applyBorder="1" applyAlignment="1">
      <alignment horizontal="center" vertical="top"/>
    </xf>
    <xf numFmtId="0" fontId="23" fillId="2" borderId="38" xfId="0" applyFont="1" applyFill="1" applyBorder="1" applyAlignment="1">
      <alignment horizontal="center" vertical="top"/>
    </xf>
    <xf numFmtId="0" fontId="23" fillId="2" borderId="34" xfId="0" applyFont="1" applyFill="1" applyBorder="1" applyAlignment="1">
      <alignment horizontal="center" vertical="top"/>
    </xf>
    <xf numFmtId="9" fontId="23" fillId="2" borderId="34" xfId="0" applyNumberFormat="1" applyFont="1" applyFill="1" applyBorder="1" applyAlignment="1">
      <alignment horizontal="center" vertical="top"/>
    </xf>
    <xf numFmtId="0" fontId="23" fillId="2" borderId="30" xfId="0" applyFont="1" applyFill="1" applyBorder="1" applyAlignment="1">
      <alignment horizontal="center" vertical="top"/>
    </xf>
    <xf numFmtId="0" fontId="41" fillId="2" borderId="50" xfId="0" applyFont="1" applyFill="1" applyBorder="1" applyAlignment="1">
      <alignment horizontal="center" vertical="top"/>
    </xf>
    <xf numFmtId="0" fontId="41" fillId="5" borderId="45" xfId="0" applyFont="1" applyFill="1" applyBorder="1" applyAlignment="1">
      <alignment horizontal="center" vertical="top"/>
    </xf>
    <xf numFmtId="0" fontId="41" fillId="5" borderId="14" xfId="0" applyFont="1" applyFill="1" applyBorder="1" applyAlignment="1">
      <alignment horizontal="center" vertical="top"/>
    </xf>
    <xf numFmtId="9" fontId="41" fillId="5" borderId="46" xfId="0" applyNumberFormat="1" applyFont="1" applyFill="1" applyBorder="1" applyAlignment="1">
      <alignment horizontal="center" vertical="top"/>
    </xf>
    <xf numFmtId="0" fontId="41" fillId="0" borderId="10" xfId="0" applyFont="1" applyFill="1" applyBorder="1" applyAlignment="1">
      <alignment horizontal="center" vertical="top"/>
    </xf>
    <xf numFmtId="0" fontId="41" fillId="0" borderId="25" xfId="0" applyFont="1" applyFill="1" applyBorder="1" applyAlignment="1">
      <alignment horizontal="center" vertical="top"/>
    </xf>
    <xf numFmtId="0" fontId="41" fillId="0" borderId="28" xfId="0" applyFont="1" applyFill="1" applyBorder="1" applyAlignment="1">
      <alignment horizontal="center" vertical="top"/>
    </xf>
    <xf numFmtId="164" fontId="41" fillId="10" borderId="25" xfId="0" applyNumberFormat="1" applyFont="1" applyFill="1" applyBorder="1" applyAlignment="1">
      <alignment horizontal="center" vertical="top"/>
    </xf>
    <xf numFmtId="164" fontId="41" fillId="10" borderId="44" xfId="0" applyNumberFormat="1" applyFont="1" applyFill="1" applyBorder="1" applyAlignment="1">
      <alignment horizontal="center" vertical="top"/>
    </xf>
    <xf numFmtId="164" fontId="41" fillId="10" borderId="30" xfId="0" applyNumberFormat="1" applyFont="1" applyFill="1" applyBorder="1" applyAlignment="1">
      <alignment horizontal="center" vertical="top"/>
    </xf>
    <xf numFmtId="9" fontId="41" fillId="0" borderId="29" xfId="0" applyNumberFormat="1" applyFont="1" applyFill="1" applyBorder="1" applyAlignment="1">
      <alignment horizontal="center" vertical="top"/>
    </xf>
    <xf numFmtId="0" fontId="41" fillId="0" borderId="44" xfId="0" applyFont="1" applyFill="1" applyBorder="1" applyAlignment="1">
      <alignment horizontal="center" vertical="top"/>
    </xf>
    <xf numFmtId="9" fontId="41" fillId="0" borderId="38" xfId="0" applyNumberFormat="1" applyFont="1" applyFill="1" applyBorder="1" applyAlignment="1">
      <alignment horizontal="center" vertical="top"/>
    </xf>
    <xf numFmtId="0" fontId="41" fillId="0" borderId="30" xfId="0" applyFont="1" applyFill="1" applyBorder="1" applyAlignment="1">
      <alignment horizontal="center" vertical="top"/>
    </xf>
    <xf numFmtId="0" fontId="41" fillId="0" borderId="33" xfId="0" applyFont="1" applyFill="1" applyBorder="1" applyAlignment="1">
      <alignment horizontal="center" vertical="top"/>
    </xf>
    <xf numFmtId="9" fontId="41" fillId="0" borderId="34" xfId="0" applyNumberFormat="1" applyFont="1" applyFill="1" applyBorder="1" applyAlignment="1">
      <alignment horizontal="center" vertical="top"/>
    </xf>
    <xf numFmtId="0" fontId="41" fillId="10" borderId="39" xfId="0" applyFont="1" applyFill="1" applyBorder="1" applyAlignment="1">
      <alignment horizontal="center" vertical="top"/>
    </xf>
    <xf numFmtId="0" fontId="41" fillId="10" borderId="60" xfId="0" applyFont="1" applyFill="1" applyBorder="1" applyAlignment="1">
      <alignment horizontal="center" vertical="top"/>
    </xf>
    <xf numFmtId="9" fontId="41" fillId="10" borderId="50" xfId="0" applyNumberFormat="1" applyFont="1" applyFill="1" applyBorder="1" applyAlignment="1">
      <alignment horizontal="center" vertical="top"/>
    </xf>
    <xf numFmtId="9" fontId="32" fillId="10" borderId="60" xfId="0" applyNumberFormat="1" applyFont="1" applyFill="1" applyBorder="1" applyAlignment="1">
      <alignment horizontal="center" vertical="center" wrapText="1"/>
    </xf>
    <xf numFmtId="0" fontId="32" fillId="10" borderId="60" xfId="0" applyFont="1" applyFill="1" applyBorder="1" applyAlignment="1">
      <alignment horizontal="center" vertical="center" wrapText="1"/>
    </xf>
    <xf numFmtId="164" fontId="32" fillId="0" borderId="35" xfId="0" applyNumberFormat="1" applyFont="1" applyFill="1" applyBorder="1" applyAlignment="1">
      <alignment horizontal="center" vertical="top"/>
    </xf>
    <xf numFmtId="9" fontId="32" fillId="0" borderId="28" xfId="0" applyNumberFormat="1"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9" xfId="0" applyFont="1" applyFill="1" applyBorder="1" applyAlignment="1">
      <alignment horizontal="center" vertical="center"/>
    </xf>
    <xf numFmtId="9" fontId="32"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wrapText="1"/>
    </xf>
    <xf numFmtId="164" fontId="32" fillId="0" borderId="37" xfId="0" applyNumberFormat="1" applyFont="1" applyFill="1" applyBorder="1" applyAlignment="1">
      <alignment horizontal="center" vertical="top"/>
    </xf>
    <xf numFmtId="0" fontId="32" fillId="0" borderId="38" xfId="0" applyFont="1" applyFill="1" applyBorder="1" applyAlignment="1">
      <alignment horizontal="center" vertical="center"/>
    </xf>
    <xf numFmtId="9" fontId="32" fillId="10" borderId="14" xfId="0" applyNumberFormat="1" applyFont="1" applyFill="1" applyBorder="1" applyAlignment="1">
      <alignment horizontal="center" vertical="center" wrapText="1"/>
    </xf>
    <xf numFmtId="0" fontId="32" fillId="10" borderId="14" xfId="0" applyFont="1" applyFill="1" applyBorder="1" applyAlignment="1">
      <alignment horizontal="center" vertical="center" wrapText="1"/>
    </xf>
    <xf numFmtId="1" fontId="32" fillId="10" borderId="46" xfId="0" applyNumberFormat="1" applyFont="1" applyFill="1" applyBorder="1" applyAlignment="1">
      <alignment horizontal="center" vertical="center"/>
    </xf>
    <xf numFmtId="164" fontId="32" fillId="10" borderId="25" xfId="0" applyNumberFormat="1" applyFont="1" applyFill="1" applyBorder="1" applyAlignment="1">
      <alignment horizontal="center" vertical="top"/>
    </xf>
    <xf numFmtId="1" fontId="32" fillId="2" borderId="29" xfId="0" applyNumberFormat="1" applyFont="1" applyFill="1" applyBorder="1" applyAlignment="1">
      <alignment horizontal="center" vertical="center"/>
    </xf>
    <xf numFmtId="0" fontId="32" fillId="10" borderId="50" xfId="0" applyFont="1" applyFill="1" applyBorder="1" applyAlignment="1">
      <alignment horizontal="center" vertical="center"/>
    </xf>
    <xf numFmtId="164" fontId="32" fillId="10" borderId="44" xfId="0" applyNumberFormat="1" applyFont="1" applyFill="1" applyBorder="1" applyAlignment="1">
      <alignment horizontal="center" vertical="top"/>
    </xf>
    <xf numFmtId="164" fontId="32" fillId="10" borderId="30" xfId="0" applyNumberFormat="1" applyFont="1" applyFill="1" applyBorder="1" applyAlignment="1">
      <alignment horizontal="center" vertical="top"/>
    </xf>
    <xf numFmtId="0" fontId="9" fillId="0" borderId="10" xfId="2" applyFont="1" applyFill="1" applyBorder="1" applyAlignment="1">
      <alignment horizontal="left" vertical="top" wrapText="1"/>
    </xf>
    <xf numFmtId="0" fontId="9" fillId="0" borderId="10" xfId="2" applyFont="1" applyFill="1" applyBorder="1" applyAlignment="1">
      <alignment vertical="top" wrapText="1"/>
    </xf>
    <xf numFmtId="0" fontId="8" fillId="2" borderId="0" xfId="0" applyFont="1" applyFill="1"/>
    <xf numFmtId="9" fontId="47" fillId="0" borderId="18" xfId="0" applyNumberFormat="1" applyFont="1" applyFill="1" applyBorder="1" applyAlignment="1">
      <alignment horizontal="center" vertical="center"/>
    </xf>
    <xf numFmtId="0" fontId="47" fillId="0" borderId="18" xfId="0" applyFont="1" applyFill="1" applyBorder="1" applyAlignment="1">
      <alignment horizontal="center" vertical="center"/>
    </xf>
    <xf numFmtId="0" fontId="47" fillId="0" borderId="52" xfId="0" applyFont="1" applyFill="1" applyBorder="1" applyAlignment="1">
      <alignment horizontal="center" vertical="center"/>
    </xf>
    <xf numFmtId="9" fontId="47" fillId="0" borderId="28" xfId="0" applyNumberFormat="1" applyFont="1" applyFill="1" applyBorder="1" applyAlignment="1">
      <alignment horizontal="center" vertical="center"/>
    </xf>
    <xf numFmtId="0" fontId="47" fillId="0" borderId="28" xfId="0" applyFont="1" applyFill="1" applyBorder="1" applyAlignment="1">
      <alignment horizontal="center" vertical="center"/>
    </xf>
    <xf numFmtId="0" fontId="47" fillId="0" borderId="29" xfId="0" applyFont="1" applyFill="1" applyBorder="1" applyAlignment="1">
      <alignment horizontal="center" vertical="center"/>
    </xf>
    <xf numFmtId="9" fontId="47" fillId="10" borderId="28" xfId="0" applyNumberFormat="1" applyFont="1" applyFill="1" applyBorder="1" applyAlignment="1">
      <alignment horizontal="center" vertical="center" wrapText="1"/>
    </xf>
    <xf numFmtId="0" fontId="47" fillId="10" borderId="28" xfId="0" applyFont="1" applyFill="1" applyBorder="1" applyAlignment="1">
      <alignment horizontal="center" vertical="center" wrapText="1"/>
    </xf>
    <xf numFmtId="0" fontId="47" fillId="10" borderId="29" xfId="0" applyFont="1" applyFill="1" applyBorder="1" applyAlignment="1">
      <alignment horizontal="center" vertical="center"/>
    </xf>
    <xf numFmtId="9" fontId="47" fillId="10" borderId="10" xfId="0" applyNumberFormat="1" applyFont="1" applyFill="1" applyBorder="1" applyAlignment="1">
      <alignment horizontal="center" vertical="center" wrapText="1"/>
    </xf>
    <xf numFmtId="0" fontId="47" fillId="10" borderId="10" xfId="0" applyFont="1" applyFill="1" applyBorder="1" applyAlignment="1">
      <alignment horizontal="center" vertical="center" wrapText="1"/>
    </xf>
    <xf numFmtId="0" fontId="47" fillId="10" borderId="38" xfId="0" applyFont="1" applyFill="1" applyBorder="1" applyAlignment="1">
      <alignment horizontal="center" vertical="center"/>
    </xf>
    <xf numFmtId="9" fontId="47" fillId="2" borderId="28" xfId="0" applyNumberFormat="1" applyFont="1" applyFill="1" applyBorder="1" applyAlignment="1">
      <alignment horizontal="center" vertical="center" wrapText="1"/>
    </xf>
    <xf numFmtId="0" fontId="47" fillId="2" borderId="28" xfId="3" applyNumberFormat="1" applyFont="1" applyFill="1" applyBorder="1" applyAlignment="1">
      <alignment horizontal="center" vertical="center" wrapText="1"/>
    </xf>
    <xf numFmtId="0" fontId="47" fillId="2" borderId="29" xfId="0" applyNumberFormat="1" applyFont="1" applyFill="1" applyBorder="1" applyAlignment="1">
      <alignment horizontal="center" vertical="center" wrapText="1"/>
    </xf>
    <xf numFmtId="0" fontId="8" fillId="0" borderId="10" xfId="0" applyFont="1" applyBorder="1" applyAlignment="1">
      <alignment horizontal="center" vertical="top"/>
    </xf>
    <xf numFmtId="164" fontId="28" fillId="6" borderId="10" xfId="0" applyNumberFormat="1" applyFont="1" applyFill="1" applyBorder="1" applyAlignment="1">
      <alignment horizontal="center" vertical="top"/>
    </xf>
    <xf numFmtId="0" fontId="28" fillId="6" borderId="10" xfId="0" applyFont="1" applyFill="1" applyBorder="1" applyAlignment="1">
      <alignment horizontal="left" vertical="top" wrapText="1"/>
    </xf>
    <xf numFmtId="0" fontId="28" fillId="6" borderId="10" xfId="0" applyFont="1" applyFill="1" applyBorder="1" applyAlignment="1">
      <alignment horizontal="center" vertical="top"/>
    </xf>
    <xf numFmtId="0" fontId="28" fillId="0" borderId="35" xfId="0" applyFont="1" applyBorder="1" applyAlignment="1">
      <alignment horizontal="center" vertical="top"/>
    </xf>
    <xf numFmtId="0" fontId="28" fillId="0" borderId="58" xfId="0" applyFont="1" applyBorder="1" applyAlignment="1">
      <alignment horizontal="center" vertical="top"/>
    </xf>
    <xf numFmtId="0" fontId="28" fillId="2" borderId="58" xfId="0" applyFont="1" applyFill="1" applyBorder="1" applyAlignment="1">
      <alignment horizontal="center" vertical="top"/>
    </xf>
    <xf numFmtId="9" fontId="28" fillId="2" borderId="66" xfId="0" applyNumberFormat="1" applyFont="1" applyFill="1" applyBorder="1" applyAlignment="1">
      <alignment horizontal="center" vertical="top"/>
    </xf>
    <xf numFmtId="164" fontId="28" fillId="6" borderId="18" xfId="0" applyNumberFormat="1" applyFont="1" applyFill="1" applyBorder="1" applyAlignment="1">
      <alignment horizontal="center" vertical="top"/>
    </xf>
    <xf numFmtId="0" fontId="28" fillId="6" borderId="18" xfId="0" applyFont="1" applyFill="1" applyBorder="1" applyAlignment="1">
      <alignment horizontal="left" vertical="top" wrapText="1"/>
    </xf>
    <xf numFmtId="0" fontId="28" fillId="6" borderId="18" xfId="0" applyFont="1" applyFill="1" applyBorder="1" applyAlignment="1">
      <alignment horizontal="center" vertical="top"/>
    </xf>
    <xf numFmtId="9" fontId="28" fillId="6" borderId="10" xfId="0" applyNumberFormat="1" applyFont="1" applyFill="1" applyBorder="1" applyAlignment="1">
      <alignment horizontal="center" vertical="top"/>
    </xf>
    <xf numFmtId="9" fontId="28" fillId="6" borderId="18" xfId="0" applyNumberFormat="1" applyFont="1" applyFill="1" applyBorder="1" applyAlignment="1">
      <alignment horizontal="center" vertical="top"/>
    </xf>
    <xf numFmtId="164" fontId="41" fillId="2" borderId="45" xfId="0" applyNumberFormat="1" applyFont="1" applyFill="1" applyBorder="1" applyAlignment="1">
      <alignment horizontal="center" vertical="top"/>
    </xf>
    <xf numFmtId="0" fontId="41" fillId="0" borderId="14" xfId="0" applyFont="1" applyBorder="1" applyAlignment="1">
      <alignment horizontal="center" vertical="top"/>
    </xf>
    <xf numFmtId="0" fontId="41" fillId="0" borderId="60" xfId="0" applyFont="1" applyBorder="1" applyAlignment="1">
      <alignment horizontal="center" vertical="top"/>
    </xf>
    <xf numFmtId="0" fontId="41" fillId="0" borderId="46" xfId="0" applyFont="1" applyBorder="1" applyAlignment="1">
      <alignment horizontal="center" vertical="top"/>
    </xf>
    <xf numFmtId="0" fontId="41" fillId="0" borderId="50" xfId="0" applyFont="1" applyBorder="1" applyAlignment="1">
      <alignment horizontal="center" vertical="top"/>
    </xf>
    <xf numFmtId="0" fontId="45" fillId="9" borderId="8" xfId="0" applyFont="1" applyFill="1" applyBorder="1" applyAlignment="1">
      <alignment horizontal="center" vertical="top"/>
    </xf>
    <xf numFmtId="0" fontId="45" fillId="9" borderId="9" xfId="0" applyFont="1" applyFill="1" applyBorder="1" applyAlignment="1">
      <alignment horizontal="center" vertical="top"/>
    </xf>
    <xf numFmtId="0" fontId="8" fillId="0" borderId="10" xfId="0" applyFont="1" applyFill="1" applyBorder="1" applyAlignment="1">
      <alignment horizontal="left" vertical="top" wrapText="1"/>
    </xf>
    <xf numFmtId="0" fontId="23" fillId="2" borderId="10" xfId="0" applyFont="1" applyFill="1" applyBorder="1" applyAlignment="1">
      <alignment horizontal="center" vertical="top"/>
    </xf>
    <xf numFmtId="0" fontId="23" fillId="2" borderId="14" xfId="0" applyFont="1" applyFill="1" applyBorder="1" applyAlignment="1">
      <alignment horizontal="center" vertical="top"/>
    </xf>
    <xf numFmtId="0" fontId="23" fillId="2" borderId="18" xfId="0" applyFont="1" applyFill="1" applyBorder="1" applyAlignment="1">
      <alignment horizontal="center" vertical="top"/>
    </xf>
    <xf numFmtId="0" fontId="23" fillId="0" borderId="10" xfId="0" applyFont="1" applyFill="1" applyBorder="1" applyAlignment="1">
      <alignment horizontal="center" vertical="top"/>
    </xf>
    <xf numFmtId="9" fontId="23" fillId="2" borderId="38" xfId="0" applyNumberFormat="1" applyFont="1" applyFill="1" applyBorder="1" applyAlignment="1">
      <alignment horizontal="center" vertical="top"/>
    </xf>
    <xf numFmtId="0" fontId="23" fillId="2" borderId="44" xfId="0" applyFont="1" applyFill="1" applyBorder="1" applyAlignment="1">
      <alignment horizontal="center" vertical="top"/>
    </xf>
    <xf numFmtId="0" fontId="23" fillId="2" borderId="38" xfId="0" applyFont="1" applyFill="1" applyBorder="1" applyAlignment="1">
      <alignment horizontal="center" vertical="top"/>
    </xf>
    <xf numFmtId="0" fontId="23" fillId="2" borderId="46" xfId="0" applyFont="1" applyFill="1" applyBorder="1" applyAlignment="1">
      <alignment horizontal="center" vertical="top"/>
    </xf>
    <xf numFmtId="0" fontId="23" fillId="2" borderId="52" xfId="0" applyFont="1" applyFill="1" applyBorder="1" applyAlignment="1">
      <alignment horizontal="center" vertical="top"/>
    </xf>
    <xf numFmtId="9" fontId="23" fillId="10" borderId="38" xfId="0" applyNumberFormat="1" applyFont="1" applyFill="1" applyBorder="1" applyAlignment="1">
      <alignment horizontal="center" vertical="top"/>
    </xf>
    <xf numFmtId="0" fontId="23" fillId="10" borderId="10" xfId="0" applyFont="1" applyFill="1" applyBorder="1" applyAlignment="1">
      <alignment horizontal="center" vertical="top"/>
    </xf>
    <xf numFmtId="0" fontId="23" fillId="10" borderId="44" xfId="0" applyFont="1" applyFill="1" applyBorder="1" applyAlignment="1">
      <alignment horizontal="center" vertical="top"/>
    </xf>
    <xf numFmtId="0" fontId="23" fillId="0" borderId="38" xfId="0" applyFont="1" applyFill="1" applyBorder="1" applyAlignment="1">
      <alignment horizontal="center" vertical="top"/>
    </xf>
    <xf numFmtId="164" fontId="23" fillId="2" borderId="37" xfId="0" applyNumberFormat="1" applyFont="1" applyFill="1" applyBorder="1" applyAlignment="1">
      <alignment horizontal="center" vertical="top"/>
    </xf>
    <xf numFmtId="164" fontId="23" fillId="2" borderId="25" xfId="0" applyNumberFormat="1" applyFont="1" applyFill="1" applyBorder="1" applyAlignment="1">
      <alignment horizontal="center" vertical="top"/>
    </xf>
    <xf numFmtId="164" fontId="23" fillId="2" borderId="44" xfId="0" applyNumberFormat="1" applyFont="1" applyFill="1" applyBorder="1" applyAlignment="1">
      <alignment horizontal="center" vertical="top"/>
    </xf>
    <xf numFmtId="164" fontId="23" fillId="2" borderId="53" xfId="0" applyNumberFormat="1" applyFont="1" applyFill="1" applyBorder="1" applyAlignment="1">
      <alignment horizontal="center" vertical="top"/>
    </xf>
    <xf numFmtId="0" fontId="23" fillId="10" borderId="28" xfId="0" applyFont="1" applyFill="1" applyBorder="1" applyAlignment="1">
      <alignment horizontal="center" vertical="top"/>
    </xf>
    <xf numFmtId="0" fontId="23" fillId="10" borderId="25" xfId="0" applyFont="1" applyFill="1" applyBorder="1" applyAlignment="1">
      <alignment horizontal="center" vertical="top"/>
    </xf>
    <xf numFmtId="9" fontId="23" fillId="10" borderId="29" xfId="0" applyNumberFormat="1" applyFont="1" applyFill="1" applyBorder="1" applyAlignment="1">
      <alignment horizontal="center" vertical="top"/>
    </xf>
    <xf numFmtId="0" fontId="23" fillId="4" borderId="42" xfId="0" applyFont="1" applyFill="1" applyBorder="1" applyAlignment="1">
      <alignment horizontal="center" vertical="top"/>
    </xf>
    <xf numFmtId="0" fontId="23" fillId="4" borderId="12" xfId="0" applyFont="1" applyFill="1" applyBorder="1" applyAlignment="1">
      <alignment horizontal="center" vertical="top"/>
    </xf>
    <xf numFmtId="0" fontId="23" fillId="4" borderId="43" xfId="0" applyFont="1" applyFill="1" applyBorder="1" applyAlignment="1">
      <alignment horizontal="center" vertical="top"/>
    </xf>
    <xf numFmtId="0" fontId="23" fillId="9" borderId="53" xfId="0" applyFont="1" applyFill="1" applyBorder="1" applyAlignment="1">
      <alignment horizontal="center" vertical="top"/>
    </xf>
    <xf numFmtId="0" fontId="23" fillId="9" borderId="0" xfId="0" applyFont="1" applyFill="1" applyBorder="1" applyAlignment="1">
      <alignment horizontal="center" vertical="top"/>
    </xf>
    <xf numFmtId="0" fontId="23" fillId="9" borderId="61" xfId="0" applyFont="1" applyFill="1" applyBorder="1" applyAlignment="1">
      <alignment horizontal="center" vertical="top"/>
    </xf>
    <xf numFmtId="164" fontId="11" fillId="2" borderId="37" xfId="0" applyNumberFormat="1" applyFont="1" applyFill="1" applyBorder="1" applyAlignment="1">
      <alignment horizontal="center" vertical="top"/>
    </xf>
    <xf numFmtId="0" fontId="11" fillId="2" borderId="0" xfId="0" applyFont="1" applyFill="1"/>
    <xf numFmtId="0" fontId="8" fillId="10" borderId="56" xfId="0" applyFont="1" applyFill="1" applyBorder="1" applyAlignment="1">
      <alignment horizontal="center" vertical="center" wrapText="1"/>
    </xf>
    <xf numFmtId="9" fontId="23" fillId="9" borderId="61" xfId="0" applyNumberFormat="1" applyFont="1" applyFill="1" applyBorder="1" applyAlignment="1">
      <alignment horizontal="center" vertical="top"/>
    </xf>
    <xf numFmtId="0" fontId="23" fillId="6" borderId="13" xfId="0" applyFont="1" applyFill="1" applyBorder="1" applyAlignment="1">
      <alignment horizontal="left" vertical="top" wrapText="1" indent="1"/>
    </xf>
    <xf numFmtId="0" fontId="23" fillId="6" borderId="10" xfId="0" applyFont="1" applyFill="1" applyBorder="1" applyAlignment="1">
      <alignment horizontal="left" vertical="top" wrapText="1" indent="1"/>
    </xf>
    <xf numFmtId="0" fontId="23" fillId="6" borderId="44" xfId="0" applyFont="1" applyFill="1" applyBorder="1" applyAlignment="1">
      <alignment horizontal="center" vertical="top"/>
    </xf>
    <xf numFmtId="9" fontId="23" fillId="6" borderId="38" xfId="0" applyNumberFormat="1" applyFont="1" applyFill="1" applyBorder="1" applyAlignment="1">
      <alignment horizontal="center" vertical="top"/>
    </xf>
    <xf numFmtId="0" fontId="9" fillId="6" borderId="10" xfId="0" applyFont="1" applyFill="1" applyBorder="1" applyAlignment="1">
      <alignment horizontal="left" vertical="top" wrapText="1"/>
    </xf>
    <xf numFmtId="0" fontId="19" fillId="6" borderId="10" xfId="0" applyFont="1" applyFill="1" applyBorder="1" applyAlignment="1">
      <alignment horizontal="left" vertical="top" wrapText="1"/>
    </xf>
    <xf numFmtId="164" fontId="23" fillId="6" borderId="44" xfId="0" applyNumberFormat="1" applyFont="1" applyFill="1" applyBorder="1" applyAlignment="1">
      <alignment horizontal="center" vertical="top"/>
    </xf>
    <xf numFmtId="0" fontId="23" fillId="6" borderId="38" xfId="0" applyFont="1" applyFill="1" applyBorder="1" applyAlignment="1">
      <alignment horizontal="center" vertical="top"/>
    </xf>
    <xf numFmtId="0" fontId="23" fillId="0" borderId="33" xfId="0" applyFont="1" applyFill="1" applyBorder="1" applyAlignment="1">
      <alignment horizontal="center" vertical="top"/>
    </xf>
    <xf numFmtId="0" fontId="23" fillId="0" borderId="34" xfId="0" applyFont="1" applyFill="1" applyBorder="1" applyAlignment="1">
      <alignment horizontal="center" vertical="top"/>
    </xf>
    <xf numFmtId="0" fontId="23" fillId="0" borderId="30" xfId="0" applyFont="1" applyFill="1" applyBorder="1" applyAlignment="1">
      <alignment horizontal="center" vertical="top"/>
    </xf>
    <xf numFmtId="9" fontId="23" fillId="0" borderId="34" xfId="0" applyNumberFormat="1" applyFont="1" applyFill="1" applyBorder="1" applyAlignment="1">
      <alignment horizontal="center" vertical="top"/>
    </xf>
    <xf numFmtId="0" fontId="8" fillId="2" borderId="14" xfId="0" applyFont="1" applyFill="1" applyBorder="1" applyAlignment="1">
      <alignment horizontal="center" vertical="top"/>
    </xf>
    <xf numFmtId="0" fontId="26" fillId="9" borderId="2" xfId="0" applyFont="1" applyFill="1" applyBorder="1"/>
    <xf numFmtId="0" fontId="26" fillId="9" borderId="3" xfId="0" applyFont="1" applyFill="1" applyBorder="1"/>
    <xf numFmtId="9" fontId="47" fillId="0" borderId="10" xfId="0" applyNumberFormat="1" applyFont="1" applyBorder="1" applyAlignment="1">
      <alignment horizontal="center" vertical="center"/>
    </xf>
    <xf numFmtId="0" fontId="47" fillId="0" borderId="10" xfId="0" applyFont="1" applyBorder="1" applyAlignment="1">
      <alignment horizontal="center" vertical="center"/>
    </xf>
    <xf numFmtId="0" fontId="47" fillId="0" borderId="38" xfId="0" applyFont="1" applyBorder="1" applyAlignment="1">
      <alignment horizontal="center" vertical="center"/>
    </xf>
    <xf numFmtId="9" fontId="11" fillId="2" borderId="14" xfId="0" applyNumberFormat="1" applyFont="1" applyFill="1" applyBorder="1" applyAlignment="1">
      <alignment horizontal="center" vertical="center"/>
    </xf>
    <xf numFmtId="0" fontId="11" fillId="2" borderId="14" xfId="0" applyFont="1" applyFill="1" applyBorder="1" applyAlignment="1">
      <alignment horizontal="center" vertical="center"/>
    </xf>
    <xf numFmtId="0" fontId="11" fillId="2" borderId="46" xfId="0" applyFont="1" applyFill="1" applyBorder="1" applyAlignment="1">
      <alignment horizontal="center" vertical="center"/>
    </xf>
    <xf numFmtId="9" fontId="47" fillId="2" borderId="18" xfId="0" applyNumberFormat="1" applyFont="1" applyFill="1" applyBorder="1" applyAlignment="1">
      <alignment horizontal="center" vertical="center" wrapText="1"/>
    </xf>
    <xf numFmtId="0" fontId="47" fillId="2" borderId="18" xfId="3" applyNumberFormat="1" applyFont="1" applyFill="1" applyBorder="1" applyAlignment="1">
      <alignment horizontal="center" vertical="center" wrapText="1"/>
    </xf>
    <xf numFmtId="0" fontId="47" fillId="2" borderId="52" xfId="0" applyNumberFormat="1" applyFont="1" applyFill="1" applyBorder="1" applyAlignment="1">
      <alignment horizontal="center" vertical="center" wrapText="1"/>
    </xf>
    <xf numFmtId="9" fontId="9" fillId="10" borderId="10" xfId="0" applyNumberFormat="1" applyFont="1" applyFill="1" applyBorder="1" applyAlignment="1">
      <alignment horizontal="center" vertical="center" wrapText="1"/>
    </xf>
    <xf numFmtId="0" fontId="9" fillId="10" borderId="10" xfId="0" applyFont="1" applyFill="1" applyBorder="1" applyAlignment="1">
      <alignment horizontal="center" vertical="center" wrapText="1"/>
    </xf>
    <xf numFmtId="0" fontId="9" fillId="10" borderId="52" xfId="0" applyFont="1" applyFill="1" applyBorder="1" applyAlignment="1">
      <alignment horizontal="center" vertical="center"/>
    </xf>
    <xf numFmtId="0" fontId="11" fillId="10" borderId="10" xfId="3" applyNumberFormat="1" applyFont="1" applyFill="1" applyBorder="1" applyAlignment="1">
      <alignment horizontal="center" vertical="center" wrapText="1"/>
    </xf>
    <xf numFmtId="0" fontId="11" fillId="10" borderId="38" xfId="0" applyNumberFormat="1" applyFont="1" applyFill="1" applyBorder="1" applyAlignment="1">
      <alignment horizontal="center" vertical="center" wrapText="1"/>
    </xf>
    <xf numFmtId="0" fontId="11" fillId="10" borderId="33" xfId="0" applyFont="1" applyFill="1" applyBorder="1" applyAlignment="1">
      <alignment horizontal="center" vertical="center" wrapText="1"/>
    </xf>
    <xf numFmtId="0" fontId="23" fillId="6" borderId="0" xfId="0" applyFont="1" applyFill="1" applyBorder="1" applyAlignment="1">
      <alignment horizontal="center" vertical="top"/>
    </xf>
    <xf numFmtId="9" fontId="23" fillId="6" borderId="0" xfId="0" applyNumberFormat="1" applyFont="1" applyFill="1" applyBorder="1" applyAlignment="1">
      <alignment horizontal="center" vertical="top"/>
    </xf>
    <xf numFmtId="0" fontId="23" fillId="6" borderId="10" xfId="0" applyFont="1" applyFill="1" applyBorder="1" applyAlignment="1">
      <alignment horizontal="left" vertical="top" wrapText="1" indent="2"/>
    </xf>
    <xf numFmtId="0" fontId="23" fillId="6" borderId="18" xfId="0" applyFont="1" applyFill="1" applyBorder="1" applyAlignment="1">
      <alignment horizontal="center" vertical="top"/>
    </xf>
    <xf numFmtId="164" fontId="23" fillId="6" borderId="18" xfId="0" applyNumberFormat="1" applyFont="1" applyFill="1" applyBorder="1" applyAlignment="1">
      <alignment horizontal="center" vertical="top"/>
    </xf>
    <xf numFmtId="0" fontId="19" fillId="6" borderId="18" xfId="0" applyFont="1" applyFill="1" applyBorder="1" applyAlignment="1">
      <alignment horizontal="left" vertical="top" wrapText="1"/>
    </xf>
    <xf numFmtId="20" fontId="41" fillId="0" borderId="10" xfId="0" applyNumberFormat="1" applyFont="1" applyFill="1" applyBorder="1" applyAlignment="1">
      <alignment horizontal="center"/>
    </xf>
    <xf numFmtId="20" fontId="41" fillId="0" borderId="28" xfId="0" applyNumberFormat="1" applyFont="1" applyFill="1" applyBorder="1" applyAlignment="1">
      <alignment horizontal="center"/>
    </xf>
    <xf numFmtId="20" fontId="41" fillId="0" borderId="29" xfId="0" applyNumberFormat="1" applyFont="1" applyFill="1" applyBorder="1" applyAlignment="1">
      <alignment horizontal="center"/>
    </xf>
    <xf numFmtId="20" fontId="41" fillId="0" borderId="38" xfId="0" applyNumberFormat="1" applyFont="1" applyFill="1" applyBorder="1" applyAlignment="1">
      <alignment horizontal="center"/>
    </xf>
    <xf numFmtId="20" fontId="41" fillId="5" borderId="22" xfId="0" applyNumberFormat="1" applyFont="1" applyFill="1" applyBorder="1" applyAlignment="1">
      <alignment horizontal="center"/>
    </xf>
    <xf numFmtId="20" fontId="41" fillId="5" borderId="69" xfId="0" applyNumberFormat="1" applyFont="1" applyFill="1" applyBorder="1" applyAlignment="1">
      <alignment horizontal="center"/>
    </xf>
    <xf numFmtId="0" fontId="8" fillId="0" borderId="10" xfId="0" applyFont="1" applyFill="1" applyBorder="1" applyAlignment="1">
      <alignment horizontal="left" vertical="top" wrapText="1"/>
    </xf>
    <xf numFmtId="0" fontId="23" fillId="6" borderId="21" xfId="0" applyFont="1" applyFill="1" applyBorder="1" applyAlignment="1">
      <alignment horizontal="left" vertical="top" wrapText="1" indent="1"/>
    </xf>
    <xf numFmtId="0" fontId="23" fillId="6" borderId="18" xfId="0" applyFont="1" applyFill="1" applyBorder="1" applyAlignment="1">
      <alignment horizontal="left" vertical="top" wrapText="1" indent="1"/>
    </xf>
    <xf numFmtId="9" fontId="11" fillId="0" borderId="10" xfId="0" applyNumberFormat="1" applyFont="1" applyFill="1" applyBorder="1" applyAlignment="1">
      <alignment horizontal="center" vertical="center" wrapText="1"/>
    </xf>
    <xf numFmtId="0" fontId="11" fillId="0" borderId="10" xfId="3" applyNumberFormat="1" applyFont="1" applyFill="1" applyBorder="1" applyAlignment="1">
      <alignment horizontal="center" vertical="center" wrapText="1"/>
    </xf>
    <xf numFmtId="0" fontId="11" fillId="0" borderId="38" xfId="0" applyNumberFormat="1" applyFont="1" applyFill="1" applyBorder="1" applyAlignment="1">
      <alignment horizontal="center" vertical="center" wrapText="1"/>
    </xf>
    <xf numFmtId="0" fontId="9" fillId="2" borderId="0" xfId="0" applyFont="1" applyFill="1" applyAlignment="1">
      <alignment vertical="top"/>
    </xf>
    <xf numFmtId="9" fontId="47" fillId="10" borderId="10" xfId="0" applyNumberFormat="1" applyFont="1" applyFill="1" applyBorder="1" applyAlignment="1">
      <alignment horizontal="center" vertical="center"/>
    </xf>
    <xf numFmtId="0" fontId="47" fillId="10" borderId="10" xfId="0" applyFont="1" applyFill="1" applyBorder="1" applyAlignment="1">
      <alignment horizontal="center" vertical="center"/>
    </xf>
    <xf numFmtId="9" fontId="47" fillId="10" borderId="33" xfId="0" applyNumberFormat="1" applyFont="1" applyFill="1" applyBorder="1" applyAlignment="1">
      <alignment horizontal="center" vertical="center"/>
    </xf>
    <xf numFmtId="0" fontId="47" fillId="10" borderId="33" xfId="0" applyFont="1" applyFill="1" applyBorder="1" applyAlignment="1">
      <alignment horizontal="center" vertical="center"/>
    </xf>
    <xf numFmtId="0" fontId="47" fillId="10" borderId="34" xfId="0" applyFont="1" applyFill="1" applyBorder="1" applyAlignment="1">
      <alignment horizontal="center" vertical="center"/>
    </xf>
    <xf numFmtId="9" fontId="47" fillId="0" borderId="10" xfId="0" applyNumberFormat="1" applyFont="1" applyFill="1" applyBorder="1" applyAlignment="1">
      <alignment horizontal="center" vertical="center" wrapText="1"/>
    </xf>
    <xf numFmtId="0" fontId="47" fillId="0" borderId="10" xfId="0" applyFont="1" applyFill="1" applyBorder="1" applyAlignment="1">
      <alignment horizontal="center" vertical="center" wrapText="1"/>
    </xf>
    <xf numFmtId="1" fontId="47" fillId="0" borderId="38" xfId="0" applyNumberFormat="1" applyFont="1" applyFill="1" applyBorder="1" applyAlignment="1">
      <alignment horizontal="center" vertical="center"/>
    </xf>
    <xf numFmtId="0" fontId="47" fillId="0" borderId="38" xfId="0" applyFont="1" applyFill="1" applyBorder="1" applyAlignment="1">
      <alignment horizontal="center" vertical="center"/>
    </xf>
    <xf numFmtId="9" fontId="47" fillId="0" borderId="33" xfId="0" applyNumberFormat="1" applyFont="1" applyFill="1" applyBorder="1" applyAlignment="1">
      <alignment horizontal="center" vertical="center" wrapText="1"/>
    </xf>
    <xf numFmtId="0" fontId="47" fillId="0" borderId="33" xfId="0" applyFont="1" applyFill="1" applyBorder="1" applyAlignment="1">
      <alignment horizontal="center" vertical="center" wrapText="1"/>
    </xf>
    <xf numFmtId="0" fontId="47" fillId="0" borderId="34" xfId="0" applyFont="1" applyFill="1" applyBorder="1" applyAlignment="1">
      <alignment horizontal="center" vertical="center"/>
    </xf>
    <xf numFmtId="0" fontId="8" fillId="0" borderId="10"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10" xfId="0" applyFont="1" applyFill="1" applyBorder="1" applyAlignment="1">
      <alignment horizontal="left" vertical="top" wrapText="1" indent="1"/>
    </xf>
    <xf numFmtId="0" fontId="20" fillId="2" borderId="0" xfId="1" applyFont="1" applyFill="1" applyAlignment="1">
      <alignment vertical="top"/>
    </xf>
    <xf numFmtId="0" fontId="20" fillId="2" borderId="0" xfId="1" quotePrefix="1" applyFont="1" applyFill="1" applyAlignment="1">
      <alignment vertical="top"/>
    </xf>
    <xf numFmtId="0" fontId="1" fillId="2" borderId="0" xfId="0" applyFont="1" applyFill="1" applyAlignment="1">
      <alignment vertical="top" wrapText="1"/>
    </xf>
    <xf numFmtId="0" fontId="1" fillId="2" borderId="0" xfId="0" applyFont="1" applyFill="1" applyAlignment="1">
      <alignment vertical="top"/>
    </xf>
    <xf numFmtId="0" fontId="20" fillId="0" borderId="0" xfId="1" applyFont="1" applyFill="1" applyAlignment="1">
      <alignment vertical="top"/>
    </xf>
    <xf numFmtId="0" fontId="20" fillId="0" borderId="0" xfId="1" quotePrefix="1" applyFont="1" applyFill="1" applyAlignment="1">
      <alignment vertical="top"/>
    </xf>
    <xf numFmtId="0" fontId="20" fillId="0" borderId="0" xfId="1" quotePrefix="1" applyFont="1" applyFill="1"/>
    <xf numFmtId="0" fontId="27" fillId="2" borderId="4" xfId="0" applyFont="1" applyFill="1" applyBorder="1" applyAlignment="1">
      <alignment vertical="top" wrapText="1"/>
    </xf>
    <xf numFmtId="0" fontId="27" fillId="2" borderId="5" xfId="0" applyFont="1" applyFill="1" applyBorder="1" applyAlignment="1">
      <alignment vertical="top"/>
    </xf>
    <xf numFmtId="0" fontId="27" fillId="2" borderId="6" xfId="0" applyFont="1" applyFill="1" applyBorder="1" applyAlignment="1">
      <alignment vertical="top"/>
    </xf>
    <xf numFmtId="164" fontId="14" fillId="10" borderId="54" xfId="0" applyNumberFormat="1" applyFont="1" applyFill="1" applyBorder="1" applyAlignment="1">
      <alignment horizontal="center" vertical="top" wrapText="1"/>
    </xf>
    <xf numFmtId="164" fontId="14" fillId="10" borderId="53" xfId="0" applyNumberFormat="1" applyFont="1" applyFill="1" applyBorder="1" applyAlignment="1">
      <alignment horizontal="center" vertical="top" wrapText="1"/>
    </xf>
    <xf numFmtId="164" fontId="14" fillId="10" borderId="4" xfId="0" applyNumberFormat="1" applyFont="1" applyFill="1" applyBorder="1" applyAlignment="1">
      <alignment horizontal="center" vertical="top" wrapText="1"/>
    </xf>
    <xf numFmtId="164" fontId="14" fillId="10" borderId="45" xfId="0" applyNumberFormat="1" applyFont="1" applyFill="1" applyBorder="1" applyAlignment="1">
      <alignment horizontal="center" vertical="top" wrapText="1"/>
    </xf>
    <xf numFmtId="164" fontId="14" fillId="10" borderId="37" xfId="0" applyNumberFormat="1" applyFont="1" applyFill="1" applyBorder="1" applyAlignment="1">
      <alignment horizontal="center" vertical="top" wrapText="1"/>
    </xf>
    <xf numFmtId="164" fontId="14" fillId="2" borderId="45" xfId="0" applyNumberFormat="1" applyFont="1" applyFill="1" applyBorder="1" applyAlignment="1">
      <alignment horizontal="center" vertical="top" wrapText="1"/>
    </xf>
    <xf numFmtId="164" fontId="14" fillId="2" borderId="37" xfId="0" applyNumberFormat="1" applyFont="1" applyFill="1" applyBorder="1" applyAlignment="1">
      <alignment horizontal="center" vertical="top" wrapText="1"/>
    </xf>
    <xf numFmtId="164" fontId="14" fillId="2" borderId="39" xfId="0" applyNumberFormat="1" applyFont="1" applyFill="1" applyBorder="1" applyAlignment="1">
      <alignment horizontal="center" vertical="top" wrapText="1"/>
    </xf>
    <xf numFmtId="164" fontId="14" fillId="10" borderId="39" xfId="0" applyNumberFormat="1" applyFont="1" applyFill="1" applyBorder="1" applyAlignment="1">
      <alignment horizontal="center" vertical="top" wrapText="1"/>
    </xf>
    <xf numFmtId="164" fontId="14" fillId="10" borderId="47" xfId="0" applyNumberFormat="1" applyFont="1" applyFill="1" applyBorder="1" applyAlignment="1">
      <alignment horizontal="center" vertical="top" wrapText="1"/>
    </xf>
    <xf numFmtId="164" fontId="14" fillId="2" borderId="47" xfId="0" applyNumberFormat="1" applyFont="1" applyFill="1" applyBorder="1" applyAlignment="1">
      <alignment horizontal="center" vertical="top" wrapText="1"/>
    </xf>
    <xf numFmtId="0" fontId="8" fillId="10" borderId="10" xfId="0" applyFont="1" applyFill="1" applyBorder="1" applyAlignment="1">
      <alignment horizontal="left" vertical="top" wrapText="1" indent="1"/>
    </xf>
    <xf numFmtId="0" fontId="14" fillId="10" borderId="10" xfId="0" applyFont="1" applyFill="1" applyBorder="1" applyAlignment="1">
      <alignment horizontal="left" vertical="top" wrapText="1" indent="1"/>
    </xf>
    <xf numFmtId="0" fontId="8" fillId="10" borderId="15" xfId="0" applyFont="1" applyFill="1" applyBorder="1" applyAlignment="1">
      <alignment horizontal="left" vertical="top" wrapText="1"/>
    </xf>
    <xf numFmtId="0" fontId="8" fillId="10" borderId="16" xfId="0" applyFont="1" applyFill="1" applyBorder="1" applyAlignment="1">
      <alignment horizontal="left" vertical="top" wrapText="1"/>
    </xf>
    <xf numFmtId="0" fontId="8" fillId="10" borderId="67" xfId="0" applyFont="1" applyFill="1" applyBorder="1" applyAlignment="1">
      <alignment horizontal="left" vertical="top" wrapText="1"/>
    </xf>
    <xf numFmtId="0" fontId="8" fillId="10" borderId="23" xfId="0" applyFont="1" applyFill="1" applyBorder="1" applyAlignment="1">
      <alignment horizontal="left" vertical="top" wrapText="1"/>
    </xf>
    <xf numFmtId="0" fontId="8" fillId="10" borderId="0" xfId="0" applyFont="1" applyFill="1" applyBorder="1" applyAlignment="1">
      <alignment horizontal="left" vertical="top" wrapText="1"/>
    </xf>
    <xf numFmtId="0" fontId="8" fillId="10" borderId="61" xfId="0" applyFont="1" applyFill="1" applyBorder="1" applyAlignment="1">
      <alignment horizontal="left" vertical="top" wrapText="1"/>
    </xf>
    <xf numFmtId="0" fontId="8" fillId="10" borderId="19" xfId="0" applyFont="1" applyFill="1" applyBorder="1" applyAlignment="1">
      <alignment horizontal="left" vertical="top" wrapText="1"/>
    </xf>
    <xf numFmtId="0" fontId="8" fillId="10" borderId="20" xfId="0" applyFont="1" applyFill="1" applyBorder="1" applyAlignment="1">
      <alignment horizontal="left" vertical="top" wrapText="1"/>
    </xf>
    <xf numFmtId="0" fontId="8" fillId="10" borderId="62" xfId="0" applyFont="1" applyFill="1" applyBorder="1" applyAlignment="1">
      <alignment horizontal="left" vertical="top" wrapText="1"/>
    </xf>
    <xf numFmtId="0" fontId="8" fillId="10" borderId="15" xfId="0" applyFont="1" applyFill="1" applyBorder="1" applyAlignment="1">
      <alignment horizontal="left" vertical="top" wrapText="1" indent="3"/>
    </xf>
    <xf numFmtId="0" fontId="8" fillId="10" borderId="16" xfId="0" applyFont="1" applyFill="1" applyBorder="1" applyAlignment="1">
      <alignment horizontal="left" vertical="top" wrapText="1" indent="3"/>
    </xf>
    <xf numFmtId="0" fontId="8" fillId="10" borderId="67" xfId="0" applyFont="1" applyFill="1" applyBorder="1" applyAlignment="1">
      <alignment horizontal="left" vertical="top" wrapText="1" indent="3"/>
    </xf>
    <xf numFmtId="0" fontId="8" fillId="2" borderId="1" xfId="0" applyFont="1" applyFill="1" applyBorder="1" applyAlignment="1">
      <alignment vertical="top" wrapText="1"/>
    </xf>
    <xf numFmtId="0" fontId="14" fillId="2" borderId="2" xfId="0" applyFont="1" applyFill="1" applyBorder="1" applyAlignment="1">
      <alignment vertical="top" wrapText="1"/>
    </xf>
    <xf numFmtId="0" fontId="14" fillId="2" borderId="3" xfId="0" applyFont="1" applyFill="1" applyBorder="1" applyAlignment="1">
      <alignment vertical="top" wrapText="1"/>
    </xf>
    <xf numFmtId="0" fontId="8" fillId="10" borderId="48" xfId="0" applyFont="1" applyFill="1" applyBorder="1" applyAlignment="1">
      <alignment horizontal="left" vertical="top" wrapText="1"/>
    </xf>
    <xf numFmtId="0" fontId="8" fillId="10" borderId="5" xfId="0" applyFont="1" applyFill="1" applyBorder="1" applyAlignment="1">
      <alignment horizontal="left" vertical="top" wrapText="1"/>
    </xf>
    <xf numFmtId="0" fontId="8" fillId="10" borderId="6" xfId="0" applyFont="1" applyFill="1" applyBorder="1" applyAlignment="1">
      <alignment horizontal="left" vertical="top" wrapText="1"/>
    </xf>
    <xf numFmtId="0" fontId="8" fillId="2" borderId="23"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61" xfId="0" applyFont="1" applyFill="1" applyBorder="1" applyAlignment="1">
      <alignment horizontal="left" vertical="top" wrapText="1"/>
    </xf>
    <xf numFmtId="0" fontId="8" fillId="2" borderId="48"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15" xfId="0" applyFont="1" applyFill="1" applyBorder="1" applyAlignment="1">
      <alignment horizontal="left" vertical="top" wrapText="1"/>
    </xf>
    <xf numFmtId="0" fontId="8" fillId="2" borderId="16" xfId="0" applyFont="1" applyFill="1" applyBorder="1" applyAlignment="1">
      <alignment horizontal="left" vertical="top" wrapText="1"/>
    </xf>
    <xf numFmtId="0" fontId="8" fillId="2" borderId="67" xfId="0" applyFont="1" applyFill="1" applyBorder="1" applyAlignment="1">
      <alignment horizontal="left" vertical="top" wrapText="1"/>
    </xf>
    <xf numFmtId="0" fontId="14" fillId="2" borderId="0" xfId="0" applyFont="1" applyFill="1" applyAlignment="1">
      <alignment vertical="top"/>
    </xf>
    <xf numFmtId="0" fontId="18" fillId="2" borderId="12" xfId="0" applyFont="1" applyFill="1" applyBorder="1" applyAlignment="1">
      <alignment horizontal="left" vertical="top" wrapText="1"/>
    </xf>
    <xf numFmtId="0" fontId="18" fillId="2" borderId="13" xfId="0" applyFont="1" applyFill="1" applyBorder="1" applyAlignment="1">
      <alignment horizontal="left" vertical="top" wrapText="1"/>
    </xf>
    <xf numFmtId="0" fontId="14" fillId="2" borderId="13" xfId="0" applyFont="1" applyFill="1" applyBorder="1" applyAlignment="1">
      <alignment horizontal="left" vertical="top"/>
    </xf>
    <xf numFmtId="0" fontId="14" fillId="2" borderId="10" xfId="0" applyFont="1" applyFill="1" applyBorder="1" applyAlignment="1">
      <alignment horizontal="left" vertical="top"/>
    </xf>
    <xf numFmtId="0" fontId="14" fillId="0" borderId="27" xfId="0" applyFont="1" applyBorder="1" applyAlignment="1">
      <alignment horizontal="left" vertical="top" wrapText="1"/>
    </xf>
    <xf numFmtId="0" fontId="14" fillId="0" borderId="28" xfId="0" applyFont="1" applyBorder="1" applyAlignment="1">
      <alignment horizontal="left" vertical="top" wrapText="1"/>
    </xf>
    <xf numFmtId="0" fontId="14" fillId="2" borderId="12" xfId="0" applyFont="1" applyFill="1" applyBorder="1" applyAlignment="1">
      <alignment horizontal="left" vertical="top" wrapText="1" indent="1"/>
    </xf>
    <xf numFmtId="0" fontId="14" fillId="2" borderId="13" xfId="0" applyFont="1" applyFill="1" applyBorder="1" applyAlignment="1">
      <alignment horizontal="left" vertical="top" wrapText="1" indent="1"/>
    </xf>
    <xf numFmtId="0" fontId="14" fillId="2" borderId="12" xfId="0" applyFont="1" applyFill="1" applyBorder="1" applyAlignment="1">
      <alignment horizontal="left" vertical="top" wrapText="1" indent="2"/>
    </xf>
    <xf numFmtId="0" fontId="14" fillId="2" borderId="13" xfId="0" applyFont="1" applyFill="1" applyBorder="1" applyAlignment="1">
      <alignment horizontal="left" vertical="top" wrapText="1" indent="2"/>
    </xf>
    <xf numFmtId="0" fontId="14" fillId="10" borderId="12" xfId="0" applyFont="1" applyFill="1" applyBorder="1" applyAlignment="1">
      <alignment horizontal="left" vertical="top" wrapText="1"/>
    </xf>
    <xf numFmtId="0" fontId="14" fillId="10" borderId="13" xfId="0" applyFont="1" applyFill="1" applyBorder="1" applyAlignment="1">
      <alignment horizontal="left" vertical="top" wrapText="1"/>
    </xf>
    <xf numFmtId="0" fontId="8" fillId="2" borderId="16" xfId="0" applyFont="1" applyFill="1" applyBorder="1" applyAlignment="1">
      <alignment horizontal="left" vertical="top" wrapText="1" indent="2"/>
    </xf>
    <xf numFmtId="0" fontId="14" fillId="2" borderId="16" xfId="0" applyFont="1" applyFill="1" applyBorder="1" applyAlignment="1">
      <alignment horizontal="left" vertical="top" wrapText="1" indent="2"/>
    </xf>
    <xf numFmtId="0" fontId="14" fillId="2" borderId="17" xfId="0" applyFont="1" applyFill="1" applyBorder="1" applyAlignment="1">
      <alignment horizontal="left" vertical="top" wrapText="1" indent="2"/>
    </xf>
    <xf numFmtId="0" fontId="14" fillId="10" borderId="26" xfId="0" applyFont="1" applyFill="1" applyBorder="1" applyAlignment="1">
      <alignment horizontal="left" vertical="top" wrapText="1"/>
    </xf>
    <xf numFmtId="0" fontId="14" fillId="10" borderId="27" xfId="0" applyFont="1" applyFill="1" applyBorder="1" applyAlignment="1">
      <alignment horizontal="left" vertical="top" wrapText="1"/>
    </xf>
    <xf numFmtId="0" fontId="14" fillId="10" borderId="12" xfId="0" applyFont="1" applyFill="1" applyBorder="1" applyAlignment="1">
      <alignment horizontal="left" vertical="top" wrapText="1" indent="1"/>
    </xf>
    <xf numFmtId="0" fontId="14" fillId="10" borderId="13" xfId="0" applyFont="1" applyFill="1" applyBorder="1" applyAlignment="1">
      <alignment horizontal="left" vertical="top" wrapText="1" indent="1"/>
    </xf>
    <xf numFmtId="0" fontId="14" fillId="10" borderId="16" xfId="0" applyFont="1" applyFill="1" applyBorder="1" applyAlignment="1">
      <alignment horizontal="left" vertical="top" wrapText="1" indent="1"/>
    </xf>
    <xf numFmtId="0" fontId="14" fillId="10" borderId="17" xfId="0" applyFont="1" applyFill="1" applyBorder="1" applyAlignment="1">
      <alignment horizontal="left" vertical="top" wrapText="1" indent="1"/>
    </xf>
    <xf numFmtId="0" fontId="8" fillId="10" borderId="12" xfId="0" applyFont="1" applyFill="1" applyBorder="1" applyAlignment="1">
      <alignment horizontal="left" vertical="top" wrapText="1" indent="1"/>
    </xf>
    <xf numFmtId="0" fontId="8" fillId="2" borderId="15" xfId="0" applyFont="1" applyFill="1" applyBorder="1" applyAlignment="1">
      <alignment horizontal="left" vertical="top" wrapText="1" indent="3"/>
    </xf>
    <xf numFmtId="0" fontId="8" fillId="2" borderId="16" xfId="0" applyFont="1" applyFill="1" applyBorder="1" applyAlignment="1">
      <alignment horizontal="left" vertical="top" wrapText="1" indent="3"/>
    </xf>
    <xf numFmtId="0" fontId="8" fillId="2" borderId="67" xfId="0" applyFont="1" applyFill="1" applyBorder="1" applyAlignment="1">
      <alignment horizontal="left" vertical="top" wrapText="1" indent="3"/>
    </xf>
    <xf numFmtId="0" fontId="8" fillId="2" borderId="19" xfId="0" applyFont="1" applyFill="1" applyBorder="1" applyAlignment="1">
      <alignment horizontal="left" vertical="top" wrapText="1"/>
    </xf>
    <xf numFmtId="0" fontId="8" fillId="2" borderId="20" xfId="0" applyFont="1" applyFill="1" applyBorder="1" applyAlignment="1">
      <alignment horizontal="left" vertical="top" wrapText="1"/>
    </xf>
    <xf numFmtId="0" fontId="8" fillId="2" borderId="62" xfId="0" applyFont="1" applyFill="1" applyBorder="1" applyAlignment="1">
      <alignment horizontal="left" vertical="top" wrapText="1"/>
    </xf>
    <xf numFmtId="0" fontId="8" fillId="10" borderId="12" xfId="0" applyFont="1" applyFill="1" applyBorder="1" applyAlignment="1">
      <alignment horizontal="left" vertical="top" wrapText="1"/>
    </xf>
    <xf numFmtId="0" fontId="14" fillId="2" borderId="16" xfId="0" applyFont="1" applyFill="1" applyBorder="1" applyAlignment="1">
      <alignment horizontal="left" vertical="top" wrapText="1" indent="1"/>
    </xf>
    <xf numFmtId="0" fontId="14" fillId="2" borderId="17" xfId="0" applyFont="1" applyFill="1" applyBorder="1" applyAlignment="1">
      <alignment horizontal="left" vertical="top" wrapText="1" indent="1"/>
    </xf>
    <xf numFmtId="0" fontId="14" fillId="10" borderId="14" xfId="0" applyFont="1" applyFill="1" applyBorder="1" applyAlignment="1">
      <alignment horizontal="left" vertical="top" wrapText="1" indent="1"/>
    </xf>
    <xf numFmtId="0" fontId="8" fillId="2" borderId="26" xfId="0" applyFont="1" applyFill="1" applyBorder="1" applyAlignment="1">
      <alignment horizontal="left" vertical="top" wrapText="1"/>
    </xf>
    <xf numFmtId="0" fontId="14" fillId="2" borderId="26" xfId="0" applyFont="1" applyFill="1" applyBorder="1" applyAlignment="1">
      <alignment horizontal="left" vertical="top" wrapText="1"/>
    </xf>
    <xf numFmtId="0" fontId="14" fillId="2" borderId="27" xfId="0" applyFont="1" applyFill="1" applyBorder="1" applyAlignment="1">
      <alignment horizontal="left" vertical="top" wrapText="1"/>
    </xf>
    <xf numFmtId="0" fontId="8" fillId="2" borderId="15" xfId="0" applyFont="1" applyFill="1" applyBorder="1" applyAlignment="1">
      <alignment horizontal="left" vertical="top" wrapText="1" indent="2"/>
    </xf>
    <xf numFmtId="0" fontId="8" fillId="2" borderId="67" xfId="0" applyFont="1" applyFill="1" applyBorder="1" applyAlignment="1">
      <alignment horizontal="left" vertical="top" wrapText="1" indent="2"/>
    </xf>
    <xf numFmtId="0" fontId="14" fillId="10" borderId="10" xfId="0" applyFont="1" applyFill="1" applyBorder="1" applyAlignment="1">
      <alignment horizontal="left" vertical="top" wrapText="1"/>
    </xf>
    <xf numFmtId="0" fontId="8" fillId="2" borderId="12" xfId="0" applyFont="1" applyFill="1" applyBorder="1" applyAlignment="1">
      <alignment horizontal="left" vertical="top" wrapText="1" indent="1"/>
    </xf>
    <xf numFmtId="0" fontId="14" fillId="2" borderId="12" xfId="0" applyFont="1" applyFill="1" applyBorder="1" applyAlignment="1">
      <alignment horizontal="left" vertical="top" wrapText="1"/>
    </xf>
    <xf numFmtId="0" fontId="14" fillId="2" borderId="13"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61" xfId="0" applyFont="1" applyFill="1" applyBorder="1" applyAlignment="1">
      <alignment horizontal="left" vertical="top" wrapText="1"/>
    </xf>
    <xf numFmtId="0" fontId="9" fillId="2" borderId="48" xfId="0" applyFont="1" applyFill="1" applyBorder="1" applyAlignment="1">
      <alignment horizontal="left" vertical="top" wrapText="1"/>
    </xf>
    <xf numFmtId="0" fontId="9"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9" fillId="2" borderId="15" xfId="0" applyFont="1" applyFill="1" applyBorder="1" applyAlignment="1">
      <alignment horizontal="left" vertical="top" wrapText="1"/>
    </xf>
    <xf numFmtId="0" fontId="9" fillId="2" borderId="16" xfId="0" applyFont="1" applyFill="1" applyBorder="1" applyAlignment="1">
      <alignment horizontal="left" vertical="top" wrapText="1"/>
    </xf>
    <xf numFmtId="0" fontId="9" fillId="2" borderId="67" xfId="0" applyFont="1" applyFill="1" applyBorder="1" applyAlignment="1">
      <alignment horizontal="left" vertical="top" wrapText="1"/>
    </xf>
    <xf numFmtId="0" fontId="8" fillId="2" borderId="0" xfId="0" applyFont="1" applyFill="1" applyAlignment="1">
      <alignment vertical="top" wrapText="1"/>
    </xf>
    <xf numFmtId="0" fontId="14" fillId="2" borderId="0" xfId="0" applyFont="1" applyFill="1" applyAlignment="1">
      <alignment vertical="top" wrapText="1"/>
    </xf>
    <xf numFmtId="0" fontId="8" fillId="10" borderId="20" xfId="0" applyFont="1" applyFill="1" applyBorder="1" applyAlignment="1">
      <alignment horizontal="left" vertical="top" wrapText="1" indent="1"/>
    </xf>
    <xf numFmtId="0" fontId="14" fillId="10" borderId="20" xfId="0" applyFont="1" applyFill="1" applyBorder="1" applyAlignment="1">
      <alignment horizontal="left" vertical="top" wrapText="1" indent="1"/>
    </xf>
    <xf numFmtId="0" fontId="14" fillId="10" borderId="21" xfId="0" applyFont="1" applyFill="1" applyBorder="1" applyAlignment="1">
      <alignment horizontal="left" vertical="top" wrapText="1" indent="1"/>
    </xf>
    <xf numFmtId="0" fontId="14" fillId="2" borderId="20" xfId="0" applyFont="1" applyFill="1" applyBorder="1" applyAlignment="1">
      <alignment horizontal="left" vertical="top" wrapText="1"/>
    </xf>
    <xf numFmtId="0" fontId="14" fillId="2" borderId="21" xfId="0" applyFont="1" applyFill="1" applyBorder="1" applyAlignment="1">
      <alignment horizontal="left" vertical="top" wrapText="1"/>
    </xf>
    <xf numFmtId="0" fontId="14" fillId="10" borderId="16" xfId="0" applyFont="1" applyFill="1" applyBorder="1" applyAlignment="1">
      <alignment horizontal="left" vertical="top" wrapText="1"/>
    </xf>
    <xf numFmtId="0" fontId="14" fillId="10" borderId="17" xfId="0" applyFont="1" applyFill="1" applyBorder="1" applyAlignment="1">
      <alignment horizontal="left" vertical="top" wrapText="1"/>
    </xf>
    <xf numFmtId="0" fontId="8" fillId="2" borderId="2" xfId="0" applyFont="1" applyFill="1" applyBorder="1" applyAlignment="1">
      <alignment horizontal="left" vertical="top" wrapText="1"/>
    </xf>
    <xf numFmtId="0" fontId="14" fillId="2" borderId="2" xfId="0" applyFont="1" applyFill="1" applyBorder="1" applyAlignment="1">
      <alignment horizontal="left" vertical="top" wrapText="1"/>
    </xf>
    <xf numFmtId="0" fontId="14" fillId="2" borderId="51" xfId="0" applyFont="1" applyFill="1" applyBorder="1" applyAlignment="1">
      <alignment horizontal="left" vertical="top" wrapText="1"/>
    </xf>
    <xf numFmtId="0" fontId="8" fillId="2" borderId="20" xfId="0" applyFont="1" applyFill="1" applyBorder="1" applyAlignment="1">
      <alignment horizontal="left" vertical="top" wrapText="1" indent="1"/>
    </xf>
    <xf numFmtId="0" fontId="14" fillId="2" borderId="20" xfId="0" applyFont="1" applyFill="1" applyBorder="1" applyAlignment="1">
      <alignment horizontal="left" vertical="top" wrapText="1" indent="1"/>
    </xf>
    <xf numFmtId="0" fontId="14" fillId="2" borderId="21" xfId="0" applyFont="1" applyFill="1" applyBorder="1" applyAlignment="1">
      <alignment horizontal="left" vertical="top" wrapText="1" indent="1"/>
    </xf>
    <xf numFmtId="0" fontId="8" fillId="10" borderId="28" xfId="0" applyFont="1" applyFill="1" applyBorder="1" applyAlignment="1">
      <alignment horizontal="left" vertical="top" wrapText="1"/>
    </xf>
    <xf numFmtId="0" fontId="14" fillId="10" borderId="28" xfId="0" applyFont="1" applyFill="1" applyBorder="1" applyAlignment="1">
      <alignment horizontal="left" vertical="top" wrapText="1"/>
    </xf>
    <xf numFmtId="0" fontId="14" fillId="10" borderId="16" xfId="0" applyFont="1" applyFill="1" applyBorder="1" applyAlignment="1">
      <alignment horizontal="left" vertical="top" wrapText="1" indent="2"/>
    </xf>
    <xf numFmtId="0" fontId="14" fillId="10" borderId="17" xfId="0" applyFont="1" applyFill="1" applyBorder="1" applyAlignment="1">
      <alignment horizontal="left" vertical="top" wrapText="1" indent="2"/>
    </xf>
    <xf numFmtId="164" fontId="14" fillId="10" borderId="45" xfId="0" applyNumberFormat="1" applyFont="1" applyFill="1" applyBorder="1" applyAlignment="1">
      <alignment horizontal="center" vertical="top"/>
    </xf>
    <xf numFmtId="164" fontId="14" fillId="10" borderId="37" xfId="0" applyNumberFormat="1" applyFont="1" applyFill="1" applyBorder="1" applyAlignment="1">
      <alignment horizontal="center" vertical="top"/>
    </xf>
    <xf numFmtId="164" fontId="14" fillId="10" borderId="47" xfId="0" applyNumberFormat="1" applyFont="1" applyFill="1" applyBorder="1" applyAlignment="1">
      <alignment horizontal="center" vertical="top"/>
    </xf>
    <xf numFmtId="0" fontId="8" fillId="10" borderId="15" xfId="0" applyFont="1" applyFill="1" applyBorder="1" applyAlignment="1">
      <alignment horizontal="left" vertical="top" wrapText="1" indent="2"/>
    </xf>
    <xf numFmtId="0" fontId="8" fillId="10" borderId="16" xfId="0" applyFont="1" applyFill="1" applyBorder="1" applyAlignment="1">
      <alignment horizontal="left" vertical="top" wrapText="1" indent="2"/>
    </xf>
    <xf numFmtId="0" fontId="8" fillId="10" borderId="67" xfId="0" applyFont="1" applyFill="1" applyBorder="1" applyAlignment="1">
      <alignment horizontal="left" vertical="top" wrapText="1" indent="2"/>
    </xf>
    <xf numFmtId="0" fontId="21" fillId="2" borderId="1" xfId="0" applyFont="1" applyFill="1" applyBorder="1" applyAlignment="1">
      <alignment horizontal="left" vertical="top"/>
    </xf>
    <xf numFmtId="0" fontId="21" fillId="2" borderId="2" xfId="0" applyFont="1" applyFill="1" applyBorder="1" applyAlignment="1">
      <alignment horizontal="left" vertical="top"/>
    </xf>
    <xf numFmtId="0" fontId="21" fillId="2" borderId="3" xfId="0" applyFont="1" applyFill="1" applyBorder="1" applyAlignment="1">
      <alignment horizontal="left" vertical="top"/>
    </xf>
    <xf numFmtId="164" fontId="21" fillId="2" borderId="1" xfId="0" applyNumberFormat="1" applyFont="1" applyFill="1" applyBorder="1" applyAlignment="1">
      <alignment horizontal="left" vertical="top"/>
    </xf>
    <xf numFmtId="164" fontId="21" fillId="2" borderId="2" xfId="0" applyNumberFormat="1" applyFont="1" applyFill="1" applyBorder="1" applyAlignment="1">
      <alignment horizontal="left" vertical="top"/>
    </xf>
    <xf numFmtId="164" fontId="21" fillId="2" borderId="3" xfId="0" applyNumberFormat="1" applyFont="1" applyFill="1" applyBorder="1" applyAlignment="1">
      <alignment horizontal="left" vertical="top"/>
    </xf>
    <xf numFmtId="0" fontId="8" fillId="2" borderId="8"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9" xfId="0" applyFont="1" applyFill="1" applyBorder="1" applyAlignment="1">
      <alignment horizontal="left" vertical="top" wrapText="1"/>
    </xf>
    <xf numFmtId="164" fontId="14" fillId="2" borderId="4" xfId="0" applyNumberFormat="1" applyFont="1" applyFill="1" applyBorder="1" applyAlignment="1">
      <alignment horizontal="left" vertical="top"/>
    </xf>
    <xf numFmtId="164" fontId="14" fillId="2" borderId="5" xfId="0" applyNumberFormat="1" applyFont="1" applyFill="1" applyBorder="1" applyAlignment="1">
      <alignment horizontal="left" vertical="top"/>
    </xf>
    <xf numFmtId="164" fontId="14" fillId="2" borderId="6" xfId="0" applyNumberFormat="1" applyFont="1" applyFill="1" applyBorder="1" applyAlignment="1">
      <alignment horizontal="left" vertical="top"/>
    </xf>
    <xf numFmtId="0" fontId="14" fillId="2" borderId="4" xfId="0" applyFont="1" applyFill="1" applyBorder="1" applyAlignment="1">
      <alignment horizontal="left" vertical="top"/>
    </xf>
    <xf numFmtId="0" fontId="14" fillId="2" borderId="5" xfId="0" applyFont="1" applyFill="1" applyBorder="1" applyAlignment="1">
      <alignment horizontal="left" vertical="top"/>
    </xf>
    <xf numFmtId="0" fontId="14" fillId="2" borderId="6" xfId="0" applyFont="1" applyFill="1" applyBorder="1" applyAlignment="1">
      <alignment horizontal="left" vertical="top"/>
    </xf>
    <xf numFmtId="49" fontId="8" fillId="2" borderId="4" xfId="0" applyNumberFormat="1" applyFont="1" applyFill="1" applyBorder="1" applyAlignment="1">
      <alignment horizontal="left" vertical="top"/>
    </xf>
    <xf numFmtId="49" fontId="14" fillId="2" borderId="5" xfId="0" applyNumberFormat="1" applyFont="1" applyFill="1" applyBorder="1" applyAlignment="1">
      <alignment horizontal="left" vertical="top"/>
    </xf>
    <xf numFmtId="49" fontId="14" fillId="2" borderId="6" xfId="0" applyNumberFormat="1" applyFont="1" applyFill="1" applyBorder="1" applyAlignment="1">
      <alignment horizontal="left" vertical="top"/>
    </xf>
    <xf numFmtId="164" fontId="14" fillId="2" borderId="45" xfId="0" applyNumberFormat="1" applyFont="1" applyFill="1" applyBorder="1" applyAlignment="1">
      <alignment horizontal="center" vertical="top"/>
    </xf>
    <xf numFmtId="164" fontId="14" fillId="2" borderId="37" xfId="0" applyNumberFormat="1" applyFont="1" applyFill="1" applyBorder="1" applyAlignment="1">
      <alignment horizontal="center" vertical="top"/>
    </xf>
    <xf numFmtId="164" fontId="14" fillId="2" borderId="39" xfId="0" applyNumberFormat="1" applyFont="1" applyFill="1" applyBorder="1" applyAlignment="1">
      <alignment horizontal="center" vertical="top"/>
    </xf>
    <xf numFmtId="164" fontId="14" fillId="2" borderId="47" xfId="0" applyNumberFormat="1" applyFont="1" applyFill="1" applyBorder="1" applyAlignment="1">
      <alignment horizontal="center" vertical="top"/>
    </xf>
    <xf numFmtId="164" fontId="8" fillId="2" borderId="7" xfId="0" applyNumberFormat="1" applyFont="1" applyFill="1" applyBorder="1" applyAlignment="1">
      <alignment horizontal="left" vertical="top"/>
    </xf>
    <xf numFmtId="164" fontId="14" fillId="2" borderId="8" xfId="0" applyNumberFormat="1" applyFont="1" applyFill="1" applyBorder="1" applyAlignment="1">
      <alignment horizontal="left" vertical="top"/>
    </xf>
    <xf numFmtId="164" fontId="14" fillId="2" borderId="9" xfId="0" applyNumberFormat="1" applyFont="1" applyFill="1" applyBorder="1" applyAlignment="1">
      <alignment horizontal="left" vertical="top"/>
    </xf>
    <xf numFmtId="0" fontId="8" fillId="2" borderId="10" xfId="0" applyFont="1" applyFill="1" applyBorder="1" applyAlignment="1">
      <alignment horizontal="left" vertical="top" wrapText="1" indent="2"/>
    </xf>
    <xf numFmtId="0" fontId="14" fillId="2" borderId="10" xfId="0" applyFont="1" applyFill="1" applyBorder="1" applyAlignment="1">
      <alignment horizontal="left" vertical="top" wrapText="1" indent="2"/>
    </xf>
    <xf numFmtId="0" fontId="8" fillId="10" borderId="26" xfId="0" applyFont="1" applyFill="1" applyBorder="1" applyAlignment="1">
      <alignment horizontal="left" vertical="top" wrapText="1"/>
    </xf>
    <xf numFmtId="0" fontId="8" fillId="2" borderId="16" xfId="0" applyFont="1" applyFill="1" applyBorder="1" applyAlignment="1">
      <alignment horizontal="left" vertical="top" wrapText="1" indent="1"/>
    </xf>
    <xf numFmtId="0" fontId="14" fillId="10" borderId="20" xfId="0" applyFont="1" applyFill="1" applyBorder="1" applyAlignment="1">
      <alignment horizontal="left" vertical="top" wrapText="1"/>
    </xf>
    <xf numFmtId="0" fontId="14" fillId="10" borderId="21" xfId="0" applyFont="1" applyFill="1" applyBorder="1" applyAlignment="1">
      <alignment horizontal="left" vertical="top" wrapText="1"/>
    </xf>
    <xf numFmtId="0" fontId="8" fillId="10" borderId="16" xfId="0" applyFont="1" applyFill="1" applyBorder="1" applyAlignment="1">
      <alignment horizontal="left" vertical="top" wrapText="1" indent="1"/>
    </xf>
    <xf numFmtId="0" fontId="8" fillId="10" borderId="11" xfId="0" applyFont="1" applyFill="1" applyBorder="1" applyAlignment="1">
      <alignment horizontal="left" vertical="top" wrapText="1"/>
    </xf>
    <xf numFmtId="0" fontId="8" fillId="10" borderId="13" xfId="0" applyFont="1" applyFill="1" applyBorder="1" applyAlignment="1">
      <alignment horizontal="left" vertical="top" wrapText="1"/>
    </xf>
    <xf numFmtId="0" fontId="28" fillId="4" borderId="7" xfId="0" applyFont="1" applyFill="1" applyBorder="1" applyAlignment="1">
      <alignment horizontal="center" vertical="top"/>
    </xf>
    <xf numFmtId="0" fontId="28" fillId="4" borderId="8" xfId="0" applyFont="1" applyFill="1" applyBorder="1" applyAlignment="1">
      <alignment horizontal="center" vertical="top"/>
    </xf>
    <xf numFmtId="0" fontId="28" fillId="4" borderId="9" xfId="0" applyFont="1" applyFill="1" applyBorder="1" applyAlignment="1">
      <alignment horizontal="center" vertical="top"/>
    </xf>
    <xf numFmtId="0" fontId="8" fillId="10" borderId="59" xfId="0" applyFont="1" applyFill="1" applyBorder="1" applyAlignment="1">
      <alignment horizontal="left" vertical="top" wrapText="1"/>
    </xf>
    <xf numFmtId="0" fontId="8" fillId="10" borderId="27" xfId="0" applyFont="1" applyFill="1" applyBorder="1" applyAlignment="1">
      <alignment horizontal="left" vertical="top" wrapText="1"/>
    </xf>
    <xf numFmtId="0" fontId="28" fillId="10" borderId="20" xfId="0" applyFont="1" applyFill="1" applyBorder="1" applyAlignment="1">
      <alignment horizontal="left" vertical="top" wrapText="1"/>
    </xf>
    <xf numFmtId="0" fontId="28" fillId="2" borderId="7" xfId="0" applyFont="1" applyFill="1" applyBorder="1"/>
    <xf numFmtId="0" fontId="28" fillId="2" borderId="8" xfId="0" applyFont="1" applyFill="1" applyBorder="1"/>
    <xf numFmtId="0" fontId="28" fillId="2" borderId="9" xfId="0" applyFont="1" applyFill="1" applyBorder="1"/>
    <xf numFmtId="0" fontId="28" fillId="2" borderId="7" xfId="0" applyFont="1" applyFill="1" applyBorder="1" applyAlignment="1">
      <alignment horizontal="left"/>
    </xf>
    <xf numFmtId="0" fontId="28" fillId="2" borderId="8" xfId="0" applyFont="1" applyFill="1" applyBorder="1" applyAlignment="1">
      <alignment horizontal="left"/>
    </xf>
    <xf numFmtId="0" fontId="28" fillId="2" borderId="9" xfId="0" applyFont="1" applyFill="1" applyBorder="1" applyAlignment="1">
      <alignment horizontal="left"/>
    </xf>
    <xf numFmtId="0" fontId="30" fillId="2" borderId="8" xfId="0" applyFont="1" applyFill="1" applyBorder="1" applyAlignment="1">
      <alignment vertical="top" wrapText="1"/>
    </xf>
    <xf numFmtId="0" fontId="30" fillId="2" borderId="9" xfId="0" applyFont="1" applyFill="1" applyBorder="1" applyAlignment="1">
      <alignment vertical="top" wrapText="1"/>
    </xf>
    <xf numFmtId="0" fontId="28" fillId="2" borderId="10" xfId="0" applyFont="1" applyFill="1" applyBorder="1" applyAlignment="1">
      <alignment horizontal="left" vertical="top" wrapText="1" indent="1"/>
    </xf>
    <xf numFmtId="0" fontId="8" fillId="2" borderId="10" xfId="0" applyFont="1" applyFill="1" applyBorder="1" applyAlignment="1">
      <alignment horizontal="left" vertical="top" wrapText="1" indent="1"/>
    </xf>
    <xf numFmtId="0" fontId="8" fillId="2" borderId="28" xfId="0" applyFont="1" applyFill="1" applyBorder="1" applyAlignment="1">
      <alignment horizontal="left" vertical="top" wrapText="1"/>
    </xf>
    <xf numFmtId="0" fontId="28" fillId="2" borderId="28" xfId="0" applyFont="1" applyFill="1" applyBorder="1" applyAlignment="1">
      <alignment horizontal="left" vertical="top" wrapText="1"/>
    </xf>
    <xf numFmtId="0" fontId="28" fillId="2" borderId="59" xfId="0" applyFont="1" applyFill="1" applyBorder="1" applyAlignment="1">
      <alignment horizontal="left" vertical="top" wrapText="1"/>
    </xf>
    <xf numFmtId="0" fontId="28" fillId="2" borderId="10" xfId="0" applyFont="1" applyFill="1" applyBorder="1" applyAlignment="1">
      <alignment horizontal="left" vertical="top" wrapText="1"/>
    </xf>
    <xf numFmtId="164" fontId="28" fillId="2" borderId="45" xfId="0" applyNumberFormat="1" applyFont="1" applyFill="1" applyBorder="1" applyAlignment="1">
      <alignment horizontal="center" vertical="top"/>
    </xf>
    <xf numFmtId="164" fontId="28" fillId="2" borderId="37" xfId="0" applyNumberFormat="1" applyFont="1" applyFill="1" applyBorder="1" applyAlignment="1">
      <alignment horizontal="center" vertical="top"/>
    </xf>
    <xf numFmtId="164" fontId="28" fillId="2" borderId="47" xfId="0" applyNumberFormat="1" applyFont="1" applyFill="1" applyBorder="1" applyAlignment="1">
      <alignment horizontal="center" vertical="top"/>
    </xf>
    <xf numFmtId="164" fontId="28" fillId="2" borderId="54" xfId="0" applyNumberFormat="1" applyFont="1" applyFill="1" applyBorder="1" applyAlignment="1">
      <alignment horizontal="center" vertical="top"/>
    </xf>
    <xf numFmtId="164" fontId="28" fillId="2" borderId="53" xfId="0" applyNumberFormat="1" applyFont="1" applyFill="1" applyBorder="1" applyAlignment="1">
      <alignment horizontal="center" vertical="top"/>
    </xf>
    <xf numFmtId="164" fontId="28" fillId="2" borderId="4" xfId="0" applyNumberFormat="1" applyFont="1" applyFill="1" applyBorder="1" applyAlignment="1">
      <alignment horizontal="center" vertical="top"/>
    </xf>
    <xf numFmtId="0" fontId="28" fillId="2" borderId="33" xfId="0" applyFont="1" applyFill="1" applyBorder="1" applyAlignment="1">
      <alignment horizontal="left" vertical="top" wrapText="1"/>
    </xf>
    <xf numFmtId="0" fontId="28" fillId="10" borderId="12" xfId="0" applyFont="1" applyFill="1" applyBorder="1" applyAlignment="1">
      <alignment horizontal="left" vertical="top" wrapText="1" indent="1"/>
    </xf>
    <xf numFmtId="0" fontId="28" fillId="2" borderId="11" xfId="0" applyFont="1" applyFill="1" applyBorder="1" applyAlignment="1">
      <alignment horizontal="left" vertical="top" wrapText="1"/>
    </xf>
    <xf numFmtId="0" fontId="28" fillId="2" borderId="12" xfId="0" applyFont="1" applyFill="1" applyBorder="1" applyAlignment="1">
      <alignment horizontal="left" vertical="top" wrapText="1"/>
    </xf>
    <xf numFmtId="0" fontId="28" fillId="10" borderId="56" xfId="0" applyFont="1" applyFill="1" applyBorder="1" applyAlignment="1">
      <alignment horizontal="left" vertical="top" wrapText="1"/>
    </xf>
    <xf numFmtId="0" fontId="28" fillId="10" borderId="63" xfId="0" applyFont="1" applyFill="1" applyBorder="1" applyAlignment="1">
      <alignment horizontal="left" vertical="top" wrapText="1"/>
    </xf>
    <xf numFmtId="0" fontId="8" fillId="10" borderId="58" xfId="0" applyFont="1" applyFill="1" applyBorder="1" applyAlignment="1">
      <alignment horizontal="left" vertical="top" wrapText="1"/>
    </xf>
    <xf numFmtId="0" fontId="28" fillId="10" borderId="58" xfId="0" applyFont="1" applyFill="1" applyBorder="1" applyAlignment="1">
      <alignment horizontal="left" vertical="top" wrapText="1"/>
    </xf>
    <xf numFmtId="0" fontId="28" fillId="10" borderId="36" xfId="0" applyFont="1" applyFill="1" applyBorder="1" applyAlignment="1">
      <alignment horizontal="left" vertical="top" wrapText="1"/>
    </xf>
    <xf numFmtId="0" fontId="28" fillId="2" borderId="11" xfId="0" applyFont="1" applyFill="1" applyBorder="1" applyAlignment="1">
      <alignment horizontal="left" vertical="top" wrapText="1" indent="1"/>
    </xf>
    <xf numFmtId="0" fontId="28" fillId="2" borderId="14" xfId="0" applyFont="1" applyFill="1" applyBorder="1" applyAlignment="1">
      <alignment horizontal="left" vertical="top" wrapText="1" indent="1"/>
    </xf>
    <xf numFmtId="0" fontId="28" fillId="2" borderId="15" xfId="0" applyFont="1" applyFill="1" applyBorder="1" applyAlignment="1">
      <alignment horizontal="left" vertical="top" wrapText="1" indent="1"/>
    </xf>
    <xf numFmtId="0" fontId="28" fillId="2" borderId="14" xfId="0" applyFont="1" applyFill="1" applyBorder="1" applyAlignment="1">
      <alignment horizontal="left" vertical="top" wrapText="1"/>
    </xf>
    <xf numFmtId="164" fontId="28" fillId="10" borderId="35" xfId="0" applyNumberFormat="1" applyFont="1" applyFill="1" applyBorder="1" applyAlignment="1">
      <alignment horizontal="center" vertical="top"/>
    </xf>
    <xf numFmtId="164" fontId="28" fillId="10" borderId="37" xfId="0" applyNumberFormat="1" applyFont="1" applyFill="1" applyBorder="1" applyAlignment="1">
      <alignment horizontal="center" vertical="top"/>
    </xf>
    <xf numFmtId="164" fontId="28" fillId="10" borderId="39" xfId="0" applyNumberFormat="1" applyFont="1" applyFill="1" applyBorder="1" applyAlignment="1">
      <alignment horizontal="center" vertical="top"/>
    </xf>
    <xf numFmtId="164" fontId="28" fillId="2" borderId="39" xfId="0" applyNumberFormat="1" applyFont="1" applyFill="1" applyBorder="1" applyAlignment="1">
      <alignment horizontal="center" vertical="top"/>
    </xf>
    <xf numFmtId="164" fontId="28" fillId="10" borderId="45" xfId="0" applyNumberFormat="1" applyFont="1" applyFill="1" applyBorder="1" applyAlignment="1">
      <alignment horizontal="center" vertical="top"/>
    </xf>
    <xf numFmtId="164" fontId="28" fillId="10" borderId="47" xfId="0" applyNumberFormat="1" applyFont="1" applyFill="1" applyBorder="1" applyAlignment="1">
      <alignment horizontal="center" vertical="top"/>
    </xf>
    <xf numFmtId="0" fontId="8" fillId="2" borderId="10" xfId="0" applyFont="1" applyFill="1" applyBorder="1" applyAlignment="1">
      <alignment horizontal="left" vertical="top" wrapText="1"/>
    </xf>
    <xf numFmtId="0" fontId="28" fillId="2" borderId="38" xfId="0" applyFont="1" applyFill="1" applyBorder="1" applyAlignment="1">
      <alignment horizontal="left" vertical="top" wrapText="1"/>
    </xf>
    <xf numFmtId="0" fontId="28" fillId="2" borderId="46" xfId="0" applyFont="1" applyFill="1" applyBorder="1" applyAlignment="1">
      <alignment horizontal="left" vertical="top" wrapText="1"/>
    </xf>
    <xf numFmtId="0" fontId="28" fillId="2" borderId="34" xfId="0" applyFont="1" applyFill="1" applyBorder="1" applyAlignment="1">
      <alignment horizontal="left" vertical="top" wrapText="1"/>
    </xf>
    <xf numFmtId="0" fontId="28" fillId="0" borderId="10" xfId="0" applyFont="1" applyBorder="1" applyAlignment="1">
      <alignment horizontal="left" vertical="top" wrapText="1"/>
    </xf>
    <xf numFmtId="0" fontId="28" fillId="4" borderId="44" xfId="0" applyFont="1" applyFill="1" applyBorder="1" applyAlignment="1">
      <alignment horizontal="center" vertical="top"/>
    </xf>
    <xf numFmtId="0" fontId="28" fillId="4" borderId="10" xfId="0" applyFont="1" applyFill="1" applyBorder="1" applyAlignment="1">
      <alignment horizontal="center" vertical="top"/>
    </xf>
    <xf numFmtId="0" fontId="28" fillId="4" borderId="38" xfId="0" applyFont="1" applyFill="1" applyBorder="1" applyAlignment="1">
      <alignment horizontal="center" vertical="top"/>
    </xf>
    <xf numFmtId="0" fontId="28" fillId="4" borderId="45" xfId="0" applyFont="1" applyFill="1" applyBorder="1" applyAlignment="1">
      <alignment horizontal="center" vertical="top"/>
    </xf>
    <xf numFmtId="0" fontId="28" fillId="4" borderId="14" xfId="0" applyFont="1" applyFill="1" applyBorder="1" applyAlignment="1">
      <alignment horizontal="center" vertical="top"/>
    </xf>
    <xf numFmtId="0" fontId="28" fillId="4" borderId="46" xfId="0" applyFont="1" applyFill="1" applyBorder="1" applyAlignment="1">
      <alignment horizontal="center" vertical="top"/>
    </xf>
    <xf numFmtId="0" fontId="28" fillId="4" borderId="30" xfId="0" applyFont="1" applyFill="1" applyBorder="1" applyAlignment="1">
      <alignment horizontal="center" vertical="top"/>
    </xf>
    <xf numFmtId="0" fontId="28" fillId="4" borderId="33" xfId="0" applyFont="1" applyFill="1" applyBorder="1" applyAlignment="1">
      <alignment horizontal="center" vertical="top"/>
    </xf>
    <xf numFmtId="0" fontId="28" fillId="4" borderId="34" xfId="0" applyFont="1" applyFill="1" applyBorder="1" applyAlignment="1">
      <alignment horizontal="center" vertical="top"/>
    </xf>
    <xf numFmtId="0" fontId="28" fillId="4" borderId="35" xfId="0" applyFont="1" applyFill="1" applyBorder="1" applyAlignment="1">
      <alignment horizontal="center" vertical="top"/>
    </xf>
    <xf numFmtId="0" fontId="28" fillId="4" borderId="58" xfId="0" applyFont="1" applyFill="1" applyBorder="1" applyAlignment="1">
      <alignment horizontal="center" vertical="top"/>
    </xf>
    <xf numFmtId="0" fontId="28" fillId="4" borderId="66" xfId="0" applyFont="1" applyFill="1" applyBorder="1" applyAlignment="1">
      <alignment horizontal="center" vertical="top"/>
    </xf>
    <xf numFmtId="0" fontId="28" fillId="2" borderId="0" xfId="0" applyFont="1" applyFill="1" applyAlignment="1">
      <alignment vertical="top" wrapText="1"/>
    </xf>
    <xf numFmtId="164" fontId="29" fillId="2" borderId="1" xfId="0" applyNumberFormat="1" applyFont="1" applyFill="1" applyBorder="1" applyAlignment="1">
      <alignment horizontal="left" vertical="top"/>
    </xf>
    <xf numFmtId="164" fontId="29" fillId="2" borderId="2" xfId="0" applyNumberFormat="1" applyFont="1" applyFill="1" applyBorder="1" applyAlignment="1">
      <alignment horizontal="left" vertical="top"/>
    </xf>
    <xf numFmtId="164" fontId="29" fillId="2" borderId="3" xfId="0" applyNumberFormat="1" applyFont="1" applyFill="1" applyBorder="1" applyAlignment="1">
      <alignment horizontal="left" vertical="top"/>
    </xf>
    <xf numFmtId="0" fontId="29" fillId="2" borderId="1" xfId="0" applyFont="1" applyFill="1" applyBorder="1" applyAlignment="1">
      <alignment horizontal="left" vertical="top"/>
    </xf>
    <xf numFmtId="0" fontId="29" fillId="2" borderId="2" xfId="0" applyFont="1" applyFill="1" applyBorder="1" applyAlignment="1">
      <alignment horizontal="left" vertical="top"/>
    </xf>
    <xf numFmtId="0" fontId="29" fillId="2" borderId="3" xfId="0" applyFont="1" applyFill="1" applyBorder="1" applyAlignment="1">
      <alignment horizontal="left" vertical="top"/>
    </xf>
    <xf numFmtId="49" fontId="28" fillId="2" borderId="5" xfId="0" applyNumberFormat="1" applyFont="1" applyFill="1" applyBorder="1" applyAlignment="1">
      <alignment horizontal="left" vertical="top"/>
    </xf>
    <xf numFmtId="49" fontId="28" fillId="2" borderId="6" xfId="0" applyNumberFormat="1" applyFont="1" applyFill="1" applyBorder="1" applyAlignment="1">
      <alignment horizontal="left" vertical="top"/>
    </xf>
    <xf numFmtId="0" fontId="8" fillId="2" borderId="4" xfId="0" applyFont="1" applyFill="1" applyBorder="1" applyAlignment="1">
      <alignment horizontal="left" vertical="top"/>
    </xf>
    <xf numFmtId="0" fontId="28" fillId="2" borderId="5" xfId="0" applyFont="1" applyFill="1" applyBorder="1" applyAlignment="1">
      <alignment horizontal="left" vertical="top"/>
    </xf>
    <xf numFmtId="0" fontId="28" fillId="2" borderId="6" xfId="0" applyFont="1" applyFill="1" applyBorder="1" applyAlignment="1">
      <alignment horizontal="left" vertical="top"/>
    </xf>
    <xf numFmtId="164" fontId="8" fillId="2" borderId="4" xfId="0" applyNumberFormat="1" applyFont="1" applyFill="1" applyBorder="1" applyAlignment="1">
      <alignment horizontal="left" vertical="top"/>
    </xf>
    <xf numFmtId="164" fontId="28" fillId="2" borderId="5" xfId="0" applyNumberFormat="1" applyFont="1" applyFill="1" applyBorder="1" applyAlignment="1">
      <alignment horizontal="left" vertical="top"/>
    </xf>
    <xf numFmtId="164" fontId="28" fillId="2" borderId="6" xfId="0" applyNumberFormat="1" applyFont="1" applyFill="1" applyBorder="1" applyAlignment="1">
      <alignment horizontal="left" vertical="top"/>
    </xf>
    <xf numFmtId="0" fontId="28" fillId="2" borderId="1" xfId="0" applyFont="1" applyFill="1" applyBorder="1" applyAlignment="1">
      <alignment vertical="top" wrapText="1"/>
    </xf>
    <xf numFmtId="0" fontId="28" fillId="2" borderId="2" xfId="0" applyFont="1" applyFill="1" applyBorder="1" applyAlignment="1">
      <alignment vertical="top" wrapText="1"/>
    </xf>
    <xf numFmtId="0" fontId="28" fillId="2" borderId="3" xfId="0" applyFont="1" applyFill="1" applyBorder="1" applyAlignment="1">
      <alignment vertical="top" wrapText="1"/>
    </xf>
    <xf numFmtId="0" fontId="28" fillId="2" borderId="0" xfId="0" applyFont="1" applyFill="1" applyAlignment="1">
      <alignment vertical="top"/>
    </xf>
    <xf numFmtId="164" fontId="28" fillId="10" borderId="54" xfId="0" applyNumberFormat="1" applyFont="1" applyFill="1" applyBorder="1" applyAlignment="1">
      <alignment horizontal="center" vertical="top"/>
    </xf>
    <xf numFmtId="164" fontId="28" fillId="10" borderId="53" xfId="0" applyNumberFormat="1" applyFont="1" applyFill="1" applyBorder="1" applyAlignment="1">
      <alignment horizontal="center" vertical="top"/>
    </xf>
    <xf numFmtId="164" fontId="28" fillId="10" borderId="65" xfId="0" applyNumberFormat="1" applyFont="1" applyFill="1" applyBorder="1" applyAlignment="1">
      <alignment horizontal="center" vertical="top"/>
    </xf>
    <xf numFmtId="0" fontId="28" fillId="2" borderId="8" xfId="0" applyFont="1" applyFill="1" applyBorder="1" applyAlignment="1">
      <alignment horizontal="left" vertical="top" wrapText="1"/>
    </xf>
    <xf numFmtId="0" fontId="28" fillId="10" borderId="26" xfId="0" applyFont="1" applyFill="1" applyBorder="1" applyAlignment="1">
      <alignment horizontal="left" vertical="top" wrapText="1"/>
    </xf>
    <xf numFmtId="0" fontId="28" fillId="10" borderId="12" xfId="0" applyFont="1" applyFill="1" applyBorder="1" applyAlignment="1">
      <alignment horizontal="left" vertical="top" wrapText="1"/>
    </xf>
    <xf numFmtId="0" fontId="28" fillId="10" borderId="31" xfId="0" applyFont="1" applyFill="1" applyBorder="1" applyAlignment="1">
      <alignment horizontal="left" vertical="top" wrapText="1"/>
    </xf>
    <xf numFmtId="0" fontId="8" fillId="10" borderId="8" xfId="0" applyFont="1" applyFill="1" applyBorder="1" applyAlignment="1">
      <alignment horizontal="left" vertical="top" wrapText="1"/>
    </xf>
    <xf numFmtId="0" fontId="28" fillId="10" borderId="8" xfId="0" applyFont="1" applyFill="1" applyBorder="1" applyAlignment="1">
      <alignment horizontal="left" vertical="top" wrapText="1"/>
    </xf>
    <xf numFmtId="0" fontId="28" fillId="2" borderId="15" xfId="0" applyFont="1" applyFill="1" applyBorder="1" applyAlignment="1">
      <alignment horizontal="left" vertical="top" wrapText="1"/>
    </xf>
    <xf numFmtId="0" fontId="28" fillId="2" borderId="16" xfId="0" applyFont="1" applyFill="1" applyBorder="1" applyAlignment="1">
      <alignment horizontal="left" vertical="top" wrapText="1"/>
    </xf>
    <xf numFmtId="0" fontId="28" fillId="2" borderId="17" xfId="0" applyFont="1" applyFill="1" applyBorder="1" applyAlignment="1">
      <alignment horizontal="left" vertical="top" wrapText="1"/>
    </xf>
    <xf numFmtId="0" fontId="28" fillId="2" borderId="23" xfId="0" applyFont="1" applyFill="1" applyBorder="1" applyAlignment="1">
      <alignment horizontal="left" vertical="top" wrapText="1"/>
    </xf>
    <xf numFmtId="0" fontId="28" fillId="2" borderId="0" xfId="0" applyFont="1" applyFill="1" applyBorder="1" applyAlignment="1">
      <alignment horizontal="left" vertical="top" wrapText="1"/>
    </xf>
    <xf numFmtId="0" fontId="28" fillId="2" borderId="24" xfId="0" applyFont="1" applyFill="1" applyBorder="1" applyAlignment="1">
      <alignment horizontal="left" vertical="top" wrapText="1"/>
    </xf>
    <xf numFmtId="0" fontId="28" fillId="2" borderId="48" xfId="0" applyFont="1" applyFill="1" applyBorder="1" applyAlignment="1">
      <alignment horizontal="left" vertical="top" wrapText="1"/>
    </xf>
    <xf numFmtId="0" fontId="28" fillId="2" borderId="5" xfId="0" applyFont="1" applyFill="1" applyBorder="1" applyAlignment="1">
      <alignment horizontal="left" vertical="top" wrapText="1"/>
    </xf>
    <xf numFmtId="0" fontId="28" fillId="2" borderId="49" xfId="0" applyFont="1" applyFill="1" applyBorder="1" applyAlignment="1">
      <alignment horizontal="left" vertical="top" wrapText="1"/>
    </xf>
    <xf numFmtId="0" fontId="28" fillId="10" borderId="16" xfId="0" applyFont="1" applyFill="1" applyBorder="1" applyAlignment="1">
      <alignment horizontal="left" vertical="top" wrapText="1"/>
    </xf>
    <xf numFmtId="0" fontId="28" fillId="10" borderId="17" xfId="0" applyFont="1" applyFill="1" applyBorder="1" applyAlignment="1">
      <alignment horizontal="left" vertical="top" wrapText="1"/>
    </xf>
    <xf numFmtId="0" fontId="28" fillId="10" borderId="23" xfId="0" applyFont="1" applyFill="1" applyBorder="1" applyAlignment="1">
      <alignment horizontal="left" vertical="top" wrapText="1"/>
    </xf>
    <xf numFmtId="0" fontId="28" fillId="10" borderId="0" xfId="0" applyFont="1" applyFill="1" applyBorder="1" applyAlignment="1">
      <alignment horizontal="left" vertical="top" wrapText="1"/>
    </xf>
    <xf numFmtId="0" fontId="28" fillId="10" borderId="24" xfId="0" applyFont="1" applyFill="1" applyBorder="1" applyAlignment="1">
      <alignment horizontal="left" vertical="top" wrapText="1"/>
    </xf>
    <xf numFmtId="0" fontId="28" fillId="10" borderId="19" xfId="0" applyFont="1" applyFill="1" applyBorder="1" applyAlignment="1">
      <alignment horizontal="left" vertical="top" wrapText="1"/>
    </xf>
    <xf numFmtId="0" fontId="28" fillId="10" borderId="21" xfId="0" applyFont="1" applyFill="1" applyBorder="1" applyAlignment="1">
      <alignment horizontal="left" vertical="top" wrapText="1"/>
    </xf>
    <xf numFmtId="0" fontId="28" fillId="10" borderId="48" xfId="0" applyFont="1" applyFill="1" applyBorder="1" applyAlignment="1">
      <alignment horizontal="left" vertical="top" wrapText="1"/>
    </xf>
    <xf numFmtId="0" fontId="28" fillId="10" borderId="5" xfId="0" applyFont="1" applyFill="1" applyBorder="1" applyAlignment="1">
      <alignment horizontal="left" vertical="top" wrapText="1"/>
    </xf>
    <xf numFmtId="0" fontId="28" fillId="10" borderId="49" xfId="0" applyFont="1" applyFill="1" applyBorder="1" applyAlignment="1">
      <alignment horizontal="left" vertical="top" wrapText="1"/>
    </xf>
    <xf numFmtId="0" fontId="28" fillId="10" borderId="16" xfId="0" applyFont="1" applyFill="1" applyBorder="1" applyAlignment="1">
      <alignment horizontal="left" vertical="top" wrapText="1" indent="3"/>
    </xf>
    <xf numFmtId="0" fontId="28" fillId="10" borderId="17" xfId="0" applyFont="1" applyFill="1" applyBorder="1" applyAlignment="1">
      <alignment horizontal="left" vertical="top" wrapText="1" indent="3"/>
    </xf>
    <xf numFmtId="0" fontId="28" fillId="10" borderId="23" xfId="0" applyFont="1" applyFill="1" applyBorder="1" applyAlignment="1">
      <alignment horizontal="left" vertical="top" wrapText="1" indent="3"/>
    </xf>
    <xf numFmtId="0" fontId="28" fillId="10" borderId="0" xfId="0" applyFont="1" applyFill="1" applyBorder="1" applyAlignment="1">
      <alignment horizontal="left" vertical="top" wrapText="1" indent="3"/>
    </xf>
    <xf numFmtId="0" fontId="28" fillId="10" borderId="24" xfId="0" applyFont="1" applyFill="1" applyBorder="1" applyAlignment="1">
      <alignment horizontal="left" vertical="top" wrapText="1" indent="3"/>
    </xf>
    <xf numFmtId="0" fontId="28" fillId="10" borderId="19" xfId="0" applyFont="1" applyFill="1" applyBorder="1" applyAlignment="1">
      <alignment horizontal="left" vertical="top" wrapText="1" indent="3"/>
    </xf>
    <xf numFmtId="0" fontId="28" fillId="10" borderId="20" xfId="0" applyFont="1" applyFill="1" applyBorder="1" applyAlignment="1">
      <alignment horizontal="left" vertical="top" wrapText="1" indent="3"/>
    </xf>
    <xf numFmtId="0" fontId="28" fillId="10" borderId="21" xfId="0" applyFont="1" applyFill="1" applyBorder="1" applyAlignment="1">
      <alignment horizontal="left" vertical="top" wrapText="1" indent="3"/>
    </xf>
    <xf numFmtId="0" fontId="28" fillId="10" borderId="15" xfId="0" applyFont="1" applyFill="1" applyBorder="1" applyAlignment="1">
      <alignment horizontal="left" vertical="top" wrapText="1" indent="2"/>
    </xf>
    <xf numFmtId="0" fontId="28" fillId="10" borderId="16" xfId="0" applyFont="1" applyFill="1" applyBorder="1" applyAlignment="1">
      <alignment horizontal="left" vertical="top" wrapText="1" indent="2"/>
    </xf>
    <xf numFmtId="0" fontId="28" fillId="10" borderId="17" xfId="0" applyFont="1" applyFill="1" applyBorder="1" applyAlignment="1">
      <alignment horizontal="left" vertical="top" wrapText="1" indent="2"/>
    </xf>
    <xf numFmtId="0" fontId="28" fillId="10" borderId="23" xfId="0" applyFont="1" applyFill="1" applyBorder="1" applyAlignment="1">
      <alignment horizontal="left" vertical="top" wrapText="1" indent="2"/>
    </xf>
    <xf numFmtId="0" fontId="28" fillId="10" borderId="0" xfId="0" applyFont="1" applyFill="1" applyBorder="1" applyAlignment="1">
      <alignment horizontal="left" vertical="top" wrapText="1" indent="2"/>
    </xf>
    <xf numFmtId="0" fontId="28" fillId="10" borderId="24" xfId="0" applyFont="1" applyFill="1" applyBorder="1" applyAlignment="1">
      <alignment horizontal="left" vertical="top" wrapText="1" indent="2"/>
    </xf>
    <xf numFmtId="0" fontId="28" fillId="10" borderId="19" xfId="0" applyFont="1" applyFill="1" applyBorder="1" applyAlignment="1">
      <alignment horizontal="left" vertical="top" wrapText="1" indent="2"/>
    </xf>
    <xf numFmtId="0" fontId="28" fillId="10" borderId="20" xfId="0" applyFont="1" applyFill="1" applyBorder="1" applyAlignment="1">
      <alignment horizontal="left" vertical="top" wrapText="1" indent="2"/>
    </xf>
    <xf numFmtId="0" fontId="28" fillId="10" borderId="21" xfId="0" applyFont="1" applyFill="1" applyBorder="1" applyAlignment="1">
      <alignment horizontal="left" vertical="top" wrapText="1" indent="2"/>
    </xf>
    <xf numFmtId="0" fontId="28" fillId="2" borderId="15" xfId="0" applyFont="1" applyFill="1" applyBorder="1" applyAlignment="1">
      <alignment vertical="top" wrapText="1"/>
    </xf>
    <xf numFmtId="0" fontId="28" fillId="2" borderId="16" xfId="0" applyFont="1" applyFill="1" applyBorder="1" applyAlignment="1">
      <alignment vertical="top" wrapText="1"/>
    </xf>
    <xf numFmtId="0" fontId="28" fillId="2" borderId="17" xfId="0" applyFont="1" applyFill="1" applyBorder="1" applyAlignment="1">
      <alignment vertical="top" wrapText="1"/>
    </xf>
    <xf numFmtId="0" fontId="28" fillId="2" borderId="23" xfId="0" applyFont="1" applyFill="1" applyBorder="1" applyAlignment="1">
      <alignment vertical="top" wrapText="1"/>
    </xf>
    <xf numFmtId="0" fontId="28" fillId="2" borderId="0" xfId="0" applyFont="1" applyFill="1" applyBorder="1" applyAlignment="1">
      <alignment vertical="top" wrapText="1"/>
    </xf>
    <xf numFmtId="0" fontId="28" fillId="2" borderId="24" xfId="0" applyFont="1" applyFill="1" applyBorder="1" applyAlignment="1">
      <alignment vertical="top" wrapText="1"/>
    </xf>
    <xf numFmtId="0" fontId="28" fillId="2" borderId="48" xfId="0" applyFont="1" applyFill="1" applyBorder="1" applyAlignment="1">
      <alignment vertical="top" wrapText="1"/>
    </xf>
    <xf numFmtId="0" fontId="28" fillId="2" borderId="5" xfId="0" applyFont="1" applyFill="1" applyBorder="1" applyAlignment="1">
      <alignment vertical="top" wrapText="1"/>
    </xf>
    <xf numFmtId="0" fontId="28" fillId="2" borderId="49" xfId="0" applyFont="1" applyFill="1" applyBorder="1" applyAlignment="1">
      <alignment vertical="top" wrapText="1"/>
    </xf>
    <xf numFmtId="0" fontId="28" fillId="10" borderId="15" xfId="0" applyFont="1" applyFill="1" applyBorder="1" applyAlignment="1">
      <alignment horizontal="left" vertical="top" wrapText="1"/>
    </xf>
    <xf numFmtId="0" fontId="28" fillId="10" borderId="10" xfId="0" applyFont="1" applyFill="1" applyBorder="1" applyAlignment="1">
      <alignment horizontal="left" vertical="top" wrapText="1" indent="1"/>
    </xf>
    <xf numFmtId="0" fontId="28" fillId="10" borderId="11" xfId="0" applyFont="1" applyFill="1" applyBorder="1" applyAlignment="1">
      <alignment horizontal="left" vertical="top" wrapText="1" indent="1"/>
    </xf>
    <xf numFmtId="0" fontId="28" fillId="2" borderId="2" xfId="0" applyFont="1" applyFill="1" applyBorder="1" applyAlignment="1">
      <alignment horizontal="left" vertical="top" wrapText="1"/>
    </xf>
    <xf numFmtId="0" fontId="28" fillId="2" borderId="10" xfId="0" applyFont="1" applyFill="1" applyBorder="1" applyAlignment="1">
      <alignment vertical="top" wrapText="1"/>
    </xf>
    <xf numFmtId="0" fontId="28" fillId="2" borderId="11" xfId="0" applyFont="1" applyFill="1" applyBorder="1" applyAlignment="1">
      <alignment vertical="top" wrapText="1"/>
    </xf>
    <xf numFmtId="0" fontId="28" fillId="10" borderId="16" xfId="0" applyFont="1" applyFill="1" applyBorder="1" applyAlignment="1">
      <alignment horizontal="left" vertical="top" wrapText="1" indent="1"/>
    </xf>
    <xf numFmtId="0" fontId="28" fillId="10" borderId="20" xfId="0" applyFont="1" applyFill="1" applyBorder="1" applyAlignment="1">
      <alignment horizontal="left" vertical="top" wrapText="1" indent="1"/>
    </xf>
    <xf numFmtId="0" fontId="42" fillId="2" borderId="1" xfId="0" applyFont="1" applyFill="1" applyBorder="1"/>
    <xf numFmtId="0" fontId="42" fillId="2" borderId="2" xfId="0" applyFont="1" applyFill="1" applyBorder="1"/>
    <xf numFmtId="0" fontId="42" fillId="2" borderId="3" xfId="0" applyFont="1" applyFill="1" applyBorder="1"/>
    <xf numFmtId="0" fontId="8" fillId="2" borderId="4" xfId="0" applyFont="1" applyFill="1" applyBorder="1"/>
    <xf numFmtId="0" fontId="41" fillId="2" borderId="5" xfId="0" applyFont="1" applyFill="1" applyBorder="1"/>
    <xf numFmtId="0" fontId="41" fillId="2" borderId="6" xfId="0" applyFont="1" applyFill="1" applyBorder="1"/>
    <xf numFmtId="0" fontId="9" fillId="2" borderId="7" xfId="0" applyFont="1" applyFill="1" applyBorder="1" applyAlignment="1">
      <alignment wrapText="1"/>
    </xf>
    <xf numFmtId="0" fontId="43" fillId="2" borderId="8" xfId="0" applyFont="1" applyFill="1" applyBorder="1" applyAlignment="1">
      <alignment wrapText="1"/>
    </xf>
    <xf numFmtId="0" fontId="43" fillId="2" borderId="9" xfId="0" applyFont="1" applyFill="1" applyBorder="1" applyAlignment="1">
      <alignment wrapText="1"/>
    </xf>
    <xf numFmtId="0" fontId="43" fillId="2" borderId="7" xfId="0" applyFont="1" applyFill="1" applyBorder="1" applyAlignment="1">
      <alignment horizontal="left"/>
    </xf>
    <xf numFmtId="0" fontId="43" fillId="2" borderId="8" xfId="0" applyFont="1" applyFill="1" applyBorder="1" applyAlignment="1">
      <alignment horizontal="left"/>
    </xf>
    <xf numFmtId="0" fontId="43" fillId="2" borderId="9" xfId="0" applyFont="1" applyFill="1" applyBorder="1" applyAlignment="1">
      <alignment horizontal="left"/>
    </xf>
    <xf numFmtId="0" fontId="44" fillId="2" borderId="8" xfId="0" applyFont="1" applyFill="1" applyBorder="1" applyAlignment="1">
      <alignment vertical="top" wrapText="1"/>
    </xf>
    <xf numFmtId="0" fontId="44" fillId="2" borderId="9" xfId="0" applyFont="1" applyFill="1" applyBorder="1" applyAlignment="1">
      <alignment vertical="top" wrapText="1"/>
    </xf>
    <xf numFmtId="0" fontId="41" fillId="4" borderId="53" xfId="0" applyFont="1" applyFill="1" applyBorder="1" applyAlignment="1">
      <alignment horizontal="center" vertical="top"/>
    </xf>
    <xf numFmtId="0" fontId="41" fillId="4" borderId="0" xfId="0" applyFont="1" applyFill="1" applyBorder="1" applyAlignment="1">
      <alignment horizontal="center" vertical="top"/>
    </xf>
    <xf numFmtId="0" fontId="41" fillId="4" borderId="61" xfId="0" applyFont="1" applyFill="1" applyBorder="1" applyAlignment="1">
      <alignment horizontal="center" vertical="top"/>
    </xf>
    <xf numFmtId="0" fontId="8" fillId="2" borderId="7" xfId="0" applyFont="1" applyFill="1" applyBorder="1" applyAlignment="1">
      <alignment horizontal="left" vertical="top" wrapText="1"/>
    </xf>
    <xf numFmtId="0" fontId="41" fillId="2" borderId="8" xfId="0" applyFont="1" applyFill="1" applyBorder="1" applyAlignment="1">
      <alignment horizontal="left" vertical="top" wrapText="1"/>
    </xf>
    <xf numFmtId="0" fontId="41" fillId="2" borderId="68" xfId="0" applyFont="1" applyFill="1" applyBorder="1" applyAlignment="1">
      <alignment horizontal="left" vertical="top" wrapText="1"/>
    </xf>
    <xf numFmtId="0" fontId="45" fillId="9" borderId="1" xfId="0" applyFont="1" applyFill="1" applyBorder="1" applyAlignment="1">
      <alignment horizontal="center" vertical="top"/>
    </xf>
    <xf numFmtId="0" fontId="45" fillId="9" borderId="2" xfId="0" applyFont="1" applyFill="1" applyBorder="1" applyAlignment="1">
      <alignment horizontal="center" vertical="top"/>
    </xf>
    <xf numFmtId="0" fontId="45" fillId="9" borderId="3" xfId="0" applyFont="1" applyFill="1" applyBorder="1" applyAlignment="1">
      <alignment horizontal="center" vertical="top"/>
    </xf>
    <xf numFmtId="0" fontId="41" fillId="10" borderId="5" xfId="0" applyFont="1" applyFill="1" applyBorder="1" applyAlignment="1">
      <alignment horizontal="left" vertical="top" wrapText="1"/>
    </xf>
    <xf numFmtId="0" fontId="41" fillId="10" borderId="49" xfId="0" applyFont="1" applyFill="1" applyBorder="1" applyAlignment="1">
      <alignment horizontal="left" vertical="top" wrapText="1"/>
    </xf>
    <xf numFmtId="0" fontId="45" fillId="9" borderId="40" xfId="0" applyFont="1" applyFill="1" applyBorder="1" applyAlignment="1">
      <alignment horizontal="center" vertical="top"/>
    </xf>
    <xf numFmtId="0" fontId="45" fillId="9" borderId="26" xfId="0" applyFont="1" applyFill="1" applyBorder="1" applyAlignment="1">
      <alignment horizontal="center" vertical="top"/>
    </xf>
    <xf numFmtId="0" fontId="45" fillId="9" borderId="41" xfId="0" applyFont="1" applyFill="1" applyBorder="1" applyAlignment="1">
      <alignment horizontal="center" vertical="top"/>
    </xf>
    <xf numFmtId="0" fontId="41" fillId="2" borderId="16" xfId="0" applyFont="1" applyFill="1" applyBorder="1" applyAlignment="1">
      <alignment horizontal="left" vertical="top" wrapText="1"/>
    </xf>
    <xf numFmtId="0" fontId="41" fillId="2" borderId="17" xfId="0" applyFont="1" applyFill="1" applyBorder="1" applyAlignment="1">
      <alignment horizontal="left" vertical="top" wrapText="1"/>
    </xf>
    <xf numFmtId="0" fontId="41" fillId="2" borderId="12" xfId="0" applyFont="1" applyFill="1" applyBorder="1" applyAlignment="1">
      <alignment horizontal="left" vertical="top" wrapText="1"/>
    </xf>
    <xf numFmtId="0" fontId="41" fillId="2" borderId="13" xfId="0" applyFont="1" applyFill="1" applyBorder="1" applyAlignment="1">
      <alignment horizontal="left" vertical="top" wrapText="1"/>
    </xf>
    <xf numFmtId="0" fontId="45" fillId="9" borderId="40" xfId="0" applyFont="1" applyFill="1" applyBorder="1" applyAlignment="1">
      <alignment horizontal="left" vertical="top" wrapText="1"/>
    </xf>
    <xf numFmtId="0" fontId="45" fillId="9" borderId="26" xfId="0" applyFont="1" applyFill="1" applyBorder="1" applyAlignment="1">
      <alignment horizontal="left" vertical="top" wrapText="1"/>
    </xf>
    <xf numFmtId="0" fontId="45" fillId="9" borderId="27" xfId="0" applyFont="1" applyFill="1" applyBorder="1" applyAlignment="1">
      <alignment horizontal="left" vertical="top" wrapText="1"/>
    </xf>
    <xf numFmtId="0" fontId="45" fillId="9" borderId="7" xfId="0" applyFont="1" applyFill="1" applyBorder="1" applyAlignment="1">
      <alignment horizontal="left" vertical="top" wrapText="1"/>
    </xf>
    <xf numFmtId="0" fontId="45" fillId="9" borderId="8" xfId="0" applyFont="1" applyFill="1" applyBorder="1" applyAlignment="1">
      <alignment horizontal="left" vertical="top" wrapText="1"/>
    </xf>
    <xf numFmtId="0" fontId="8" fillId="2" borderId="12" xfId="0" applyFont="1" applyFill="1" applyBorder="1" applyAlignment="1">
      <alignment horizontal="left" vertical="top" wrapText="1"/>
    </xf>
    <xf numFmtId="164" fontId="42" fillId="2" borderId="1" xfId="0" applyNumberFormat="1" applyFont="1" applyFill="1" applyBorder="1" applyAlignment="1">
      <alignment horizontal="left" vertical="top"/>
    </xf>
    <xf numFmtId="164" fontId="42" fillId="2" borderId="2" xfId="0" applyNumberFormat="1" applyFont="1" applyFill="1" applyBorder="1" applyAlignment="1">
      <alignment horizontal="left" vertical="top"/>
    </xf>
    <xf numFmtId="164" fontId="42" fillId="2" borderId="3" xfId="0" applyNumberFormat="1" applyFont="1" applyFill="1" applyBorder="1" applyAlignment="1">
      <alignment horizontal="left" vertical="top"/>
    </xf>
    <xf numFmtId="0" fontId="42" fillId="2" borderId="1" xfId="0" applyFont="1" applyFill="1" applyBorder="1" applyAlignment="1">
      <alignment horizontal="left" vertical="top"/>
    </xf>
    <xf numFmtId="0" fontId="42" fillId="2" borderId="2" xfId="0" applyFont="1" applyFill="1" applyBorder="1" applyAlignment="1">
      <alignment horizontal="left" vertical="top"/>
    </xf>
    <xf numFmtId="0" fontId="42" fillId="2" borderId="3" xfId="0" applyFont="1" applyFill="1" applyBorder="1" applyAlignment="1">
      <alignment horizontal="left" vertical="top"/>
    </xf>
    <xf numFmtId="164" fontId="41" fillId="2" borderId="5" xfId="0" applyNumberFormat="1" applyFont="1" applyFill="1" applyBorder="1" applyAlignment="1">
      <alignment horizontal="left" vertical="top"/>
    </xf>
    <xf numFmtId="164" fontId="41" fillId="2" borderId="6" xfId="0" applyNumberFormat="1" applyFont="1" applyFill="1" applyBorder="1" applyAlignment="1">
      <alignment horizontal="left" vertical="top"/>
    </xf>
    <xf numFmtId="0" fontId="41" fillId="2" borderId="5" xfId="0" applyFont="1" applyFill="1" applyBorder="1" applyAlignment="1">
      <alignment horizontal="left" vertical="top"/>
    </xf>
    <xf numFmtId="0" fontId="41" fillId="2" borderId="6" xfId="0" applyFont="1" applyFill="1" applyBorder="1" applyAlignment="1">
      <alignment horizontal="left" vertical="top"/>
    </xf>
    <xf numFmtId="49" fontId="41" fillId="2" borderId="5" xfId="0" applyNumberFormat="1" applyFont="1" applyFill="1" applyBorder="1" applyAlignment="1">
      <alignment horizontal="left" vertical="top"/>
    </xf>
    <xf numFmtId="49" fontId="41" fillId="2" borderId="6" xfId="0" applyNumberFormat="1" applyFont="1" applyFill="1" applyBorder="1" applyAlignment="1">
      <alignment horizontal="left" vertical="top"/>
    </xf>
    <xf numFmtId="0" fontId="41" fillId="2" borderId="0" xfId="0" applyFont="1" applyFill="1" applyAlignment="1">
      <alignment vertical="top" wrapText="1"/>
    </xf>
    <xf numFmtId="0" fontId="45" fillId="3" borderId="7" xfId="0" applyFont="1" applyFill="1" applyBorder="1" applyAlignment="1">
      <alignment vertical="top"/>
    </xf>
    <xf numFmtId="0" fontId="45" fillId="3" borderId="8" xfId="0" applyFont="1" applyFill="1" applyBorder="1" applyAlignment="1">
      <alignment vertical="top"/>
    </xf>
    <xf numFmtId="0" fontId="45" fillId="3" borderId="68" xfId="0" applyFont="1" applyFill="1" applyBorder="1" applyAlignment="1">
      <alignment vertical="top"/>
    </xf>
    <xf numFmtId="0" fontId="41" fillId="2" borderId="1" xfId="0" applyFont="1" applyFill="1" applyBorder="1" applyAlignment="1">
      <alignment vertical="top" wrapText="1"/>
    </xf>
    <xf numFmtId="0" fontId="41" fillId="2" borderId="2" xfId="0" applyFont="1" applyFill="1" applyBorder="1" applyAlignment="1">
      <alignment vertical="top" wrapText="1"/>
    </xf>
    <xf numFmtId="0" fontId="41" fillId="2" borderId="3" xfId="0" applyFont="1" applyFill="1" applyBorder="1" applyAlignment="1">
      <alignment vertical="top" wrapText="1"/>
    </xf>
    <xf numFmtId="0" fontId="46" fillId="2" borderId="5" xfId="0" applyFont="1" applyFill="1" applyBorder="1" applyAlignment="1">
      <alignment vertical="top"/>
    </xf>
    <xf numFmtId="0" fontId="46" fillId="2" borderId="6" xfId="0" applyFont="1" applyFill="1" applyBorder="1" applyAlignment="1">
      <alignment vertical="top"/>
    </xf>
    <xf numFmtId="0" fontId="41" fillId="2" borderId="0" xfId="0" applyFont="1" applyFill="1" applyAlignment="1">
      <alignment vertical="top"/>
    </xf>
    <xf numFmtId="0" fontId="3" fillId="3" borderId="7" xfId="0" applyFont="1" applyFill="1" applyBorder="1" applyAlignment="1">
      <alignment vertical="top"/>
    </xf>
    <xf numFmtId="164" fontId="41" fillId="2" borderId="4" xfId="0" applyNumberFormat="1" applyFont="1" applyFill="1" applyBorder="1" applyAlignment="1">
      <alignment horizontal="left" vertical="top"/>
    </xf>
    <xf numFmtId="0" fontId="41" fillId="2" borderId="4" xfId="0" applyFont="1" applyFill="1" applyBorder="1" applyAlignment="1">
      <alignment horizontal="left" vertical="top"/>
    </xf>
    <xf numFmtId="49" fontId="41" fillId="2" borderId="4" xfId="0" applyNumberFormat="1" applyFont="1" applyFill="1" applyBorder="1" applyAlignment="1">
      <alignment horizontal="left" vertical="top"/>
    </xf>
    <xf numFmtId="0" fontId="41" fillId="2" borderId="4" xfId="0" applyFont="1" applyFill="1" applyBorder="1"/>
    <xf numFmtId="0" fontId="9" fillId="2" borderId="7" xfId="0" applyFont="1" applyFill="1" applyBorder="1" applyAlignment="1">
      <alignment horizontal="left"/>
    </xf>
    <xf numFmtId="164" fontId="41" fillId="0" borderId="35" xfId="0" applyNumberFormat="1" applyFont="1" applyFill="1" applyBorder="1" applyAlignment="1">
      <alignment horizontal="center" vertical="top"/>
    </xf>
    <xf numFmtId="164" fontId="41" fillId="0" borderId="37" xfId="0" applyNumberFormat="1" applyFont="1" applyFill="1" applyBorder="1" applyAlignment="1">
      <alignment horizontal="center" vertical="top"/>
    </xf>
    <xf numFmtId="164" fontId="41" fillId="0" borderId="39" xfId="0" applyNumberFormat="1" applyFont="1" applyFill="1" applyBorder="1" applyAlignment="1">
      <alignment horizontal="center" vertical="top"/>
    </xf>
    <xf numFmtId="0" fontId="41" fillId="2" borderId="51" xfId="0" applyFont="1" applyFill="1" applyBorder="1" applyAlignment="1">
      <alignment horizontal="left" vertical="top" wrapText="1"/>
    </xf>
    <xf numFmtId="0" fontId="41" fillId="2" borderId="58" xfId="0" applyFont="1" applyFill="1" applyBorder="1" applyAlignment="1">
      <alignment horizontal="left" vertical="top" wrapText="1"/>
    </xf>
    <xf numFmtId="0" fontId="41" fillId="4" borderId="1" xfId="0" applyFont="1" applyFill="1" applyBorder="1" applyAlignment="1">
      <alignment horizontal="center" vertical="top"/>
    </xf>
    <xf numFmtId="0" fontId="41" fillId="4" borderId="2" xfId="0" applyFont="1" applyFill="1" applyBorder="1" applyAlignment="1">
      <alignment horizontal="center" vertical="top"/>
    </xf>
    <xf numFmtId="0" fontId="41" fillId="4" borderId="3" xfId="0" applyFont="1" applyFill="1" applyBorder="1" applyAlignment="1">
      <alignment horizontal="center" vertical="top"/>
    </xf>
    <xf numFmtId="0" fontId="41" fillId="4" borderId="65" xfId="0" applyFont="1" applyFill="1" applyBorder="1" applyAlignment="1">
      <alignment horizontal="center" vertical="top"/>
    </xf>
    <xf numFmtId="0" fontId="41" fillId="4" borderId="20" xfId="0" applyFont="1" applyFill="1" applyBorder="1" applyAlignment="1">
      <alignment horizontal="center" vertical="top"/>
    </xf>
    <xf numFmtId="0" fontId="41" fillId="4" borderId="62" xfId="0" applyFont="1" applyFill="1" applyBorder="1" applyAlignment="1">
      <alignment horizontal="center" vertical="top"/>
    </xf>
    <xf numFmtId="0" fontId="41" fillId="2" borderId="13" xfId="0" applyFont="1" applyFill="1" applyBorder="1" applyAlignment="1">
      <alignment horizontal="left" vertical="top" wrapText="1" indent="1"/>
    </xf>
    <xf numFmtId="0" fontId="41" fillId="2" borderId="10" xfId="0" applyFont="1" applyFill="1" applyBorder="1" applyAlignment="1">
      <alignment horizontal="left" vertical="top" wrapText="1" indent="1"/>
    </xf>
    <xf numFmtId="0" fontId="41" fillId="5" borderId="32" xfId="0" applyFont="1" applyFill="1" applyBorder="1" applyAlignment="1">
      <alignment horizontal="left" vertical="top" wrapText="1" indent="1"/>
    </xf>
    <xf numFmtId="0" fontId="41" fillId="5" borderId="33" xfId="0" applyFont="1" applyFill="1" applyBorder="1" applyAlignment="1">
      <alignment horizontal="left" vertical="top" wrapText="1" indent="1"/>
    </xf>
    <xf numFmtId="0" fontId="8" fillId="2" borderId="13" xfId="0" applyFont="1" applyFill="1" applyBorder="1" applyAlignment="1">
      <alignment horizontal="left" vertical="top" wrapText="1" indent="1"/>
    </xf>
    <xf numFmtId="164" fontId="41" fillId="10" borderId="35" xfId="0" applyNumberFormat="1" applyFont="1" applyFill="1" applyBorder="1" applyAlignment="1">
      <alignment horizontal="center" vertical="top"/>
    </xf>
    <xf numFmtId="164" fontId="41" fillId="10" borderId="37" xfId="0" applyNumberFormat="1" applyFont="1" applyFill="1" applyBorder="1" applyAlignment="1">
      <alignment horizontal="center" vertical="top"/>
    </xf>
    <xf numFmtId="0" fontId="41" fillId="10" borderId="28" xfId="0" applyFont="1" applyFill="1" applyBorder="1" applyAlignment="1">
      <alignment horizontal="left" vertical="top" wrapText="1"/>
    </xf>
    <xf numFmtId="0" fontId="41" fillId="4" borderId="4" xfId="0" applyFont="1" applyFill="1" applyBorder="1" applyAlignment="1">
      <alignment horizontal="center" vertical="top"/>
    </xf>
    <xf numFmtId="0" fontId="41" fillId="4" borderId="5" xfId="0" applyFont="1" applyFill="1" applyBorder="1" applyAlignment="1">
      <alignment horizontal="center" vertical="top"/>
    </xf>
    <xf numFmtId="0" fontId="41" fillId="4" borderId="6" xfId="0" applyFont="1" applyFill="1" applyBorder="1" applyAlignment="1">
      <alignment horizontal="center" vertical="top"/>
    </xf>
    <xf numFmtId="0" fontId="41" fillId="10" borderId="10" xfId="0" applyFont="1" applyFill="1" applyBorder="1" applyAlignment="1">
      <alignment horizontal="left" vertical="top" wrapText="1"/>
    </xf>
    <xf numFmtId="0" fontId="8" fillId="5" borderId="17" xfId="0" applyFont="1" applyFill="1" applyBorder="1" applyAlignment="1">
      <alignment horizontal="left" vertical="top" wrapText="1"/>
    </xf>
    <xf numFmtId="0" fontId="41" fillId="5" borderId="14" xfId="0" applyFont="1" applyFill="1" applyBorder="1" applyAlignment="1">
      <alignment horizontal="left" vertical="top" wrapText="1"/>
    </xf>
    <xf numFmtId="0" fontId="8" fillId="10" borderId="60" xfId="0" applyFont="1" applyFill="1" applyBorder="1" applyAlignment="1">
      <alignment horizontal="left" vertical="top" wrapText="1"/>
    </xf>
    <xf numFmtId="0" fontId="41" fillId="10" borderId="60" xfId="0" applyFont="1" applyFill="1" applyBorder="1" applyAlignment="1">
      <alignment horizontal="left" vertical="top" wrapText="1"/>
    </xf>
    <xf numFmtId="0" fontId="8" fillId="0" borderId="28" xfId="0" applyFont="1" applyFill="1" applyBorder="1" applyAlignment="1">
      <alignment horizontal="left" vertical="top" wrapText="1"/>
    </xf>
    <xf numFmtId="0" fontId="41" fillId="0" borderId="28" xfId="0" applyFont="1" applyFill="1" applyBorder="1" applyAlignment="1">
      <alignment horizontal="left" vertical="top" wrapText="1"/>
    </xf>
    <xf numFmtId="164" fontId="41" fillId="0" borderId="45" xfId="0" applyNumberFormat="1" applyFont="1" applyFill="1" applyBorder="1" applyAlignment="1">
      <alignment horizontal="center" vertical="top"/>
    </xf>
    <xf numFmtId="164" fontId="41" fillId="0" borderId="47" xfId="0" applyNumberFormat="1" applyFont="1" applyFill="1" applyBorder="1" applyAlignment="1">
      <alignment horizontal="center" vertical="top"/>
    </xf>
    <xf numFmtId="0" fontId="8" fillId="0" borderId="13" xfId="0" applyFont="1" applyFill="1" applyBorder="1" applyAlignment="1">
      <alignment horizontal="left" vertical="top" wrapText="1"/>
    </xf>
    <xf numFmtId="0" fontId="41" fillId="0" borderId="10" xfId="0" applyFont="1" applyFill="1" applyBorder="1" applyAlignment="1">
      <alignment horizontal="left" vertical="top" wrapText="1"/>
    </xf>
    <xf numFmtId="0" fontId="41" fillId="4" borderId="42" xfId="0" applyFont="1" applyFill="1" applyBorder="1" applyAlignment="1">
      <alignment horizontal="center" vertical="top"/>
    </xf>
    <xf numFmtId="0" fontId="41" fillId="4" borderId="12" xfId="0" applyFont="1" applyFill="1" applyBorder="1" applyAlignment="1">
      <alignment horizontal="center" vertical="top"/>
    </xf>
    <xf numFmtId="0" fontId="41" fillId="4" borderId="43" xfId="0" applyFont="1" applyFill="1" applyBorder="1" applyAlignment="1">
      <alignment horizontal="center" vertical="top"/>
    </xf>
    <xf numFmtId="0" fontId="41" fillId="0" borderId="13" xfId="0" applyFont="1" applyFill="1" applyBorder="1" applyAlignment="1">
      <alignment horizontal="left" vertical="top" wrapText="1" indent="1"/>
    </xf>
    <xf numFmtId="0" fontId="41" fillId="0" borderId="10" xfId="0" applyFont="1" applyFill="1" applyBorder="1" applyAlignment="1">
      <alignment horizontal="left" vertical="top" wrapText="1" indent="1"/>
    </xf>
    <xf numFmtId="0" fontId="8" fillId="0" borderId="10" xfId="0" applyFont="1" applyFill="1" applyBorder="1" applyAlignment="1">
      <alignment horizontal="left" vertical="top" wrapText="1"/>
    </xf>
    <xf numFmtId="0" fontId="41" fillId="0" borderId="32" xfId="0" applyFont="1" applyFill="1" applyBorder="1" applyAlignment="1">
      <alignment horizontal="left" vertical="top" wrapText="1" indent="1"/>
    </xf>
    <xf numFmtId="0" fontId="41" fillId="0" borderId="33" xfId="0" applyFont="1" applyFill="1" applyBorder="1" applyAlignment="1">
      <alignment horizontal="left" vertical="top" wrapText="1" indent="1"/>
    </xf>
    <xf numFmtId="0" fontId="8" fillId="10" borderId="10" xfId="0" applyFont="1" applyFill="1" applyBorder="1" applyAlignment="1">
      <alignment horizontal="left" vertical="top" wrapText="1"/>
    </xf>
    <xf numFmtId="0" fontId="8" fillId="10" borderId="33" xfId="0" applyFont="1" applyFill="1" applyBorder="1" applyAlignment="1">
      <alignment horizontal="left" vertical="top" wrapText="1"/>
    </xf>
    <xf numFmtId="0" fontId="41" fillId="10" borderId="33" xfId="0" applyFont="1" applyFill="1" applyBorder="1" applyAlignment="1">
      <alignment horizontal="left" vertical="top" wrapText="1"/>
    </xf>
    <xf numFmtId="165" fontId="41" fillId="0" borderId="14" xfId="0" applyNumberFormat="1" applyFont="1" applyFill="1" applyBorder="1" applyAlignment="1">
      <alignment horizontal="left" vertical="top"/>
    </xf>
    <xf numFmtId="165" fontId="41" fillId="0" borderId="22" xfId="0" applyNumberFormat="1" applyFont="1" applyFill="1" applyBorder="1" applyAlignment="1">
      <alignment horizontal="left" vertical="top"/>
    </xf>
    <xf numFmtId="165" fontId="41" fillId="0" borderId="60" xfId="0" applyNumberFormat="1" applyFont="1" applyFill="1" applyBorder="1" applyAlignment="1">
      <alignment horizontal="left" vertical="top"/>
    </xf>
    <xf numFmtId="164" fontId="41" fillId="0" borderId="44" xfId="0" applyNumberFormat="1" applyFont="1" applyFill="1" applyBorder="1" applyAlignment="1">
      <alignment horizontal="center" vertical="top"/>
    </xf>
    <xf numFmtId="164" fontId="41" fillId="0" borderId="30" xfId="0" applyNumberFormat="1" applyFont="1" applyFill="1" applyBorder="1" applyAlignment="1">
      <alignment horizontal="center" vertical="top"/>
    </xf>
    <xf numFmtId="0" fontId="8" fillId="0" borderId="15"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17" xfId="0" applyFont="1" applyFill="1" applyBorder="1" applyAlignment="1">
      <alignment horizontal="left" vertical="top" wrapText="1"/>
    </xf>
    <xf numFmtId="0" fontId="8" fillId="0" borderId="23"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24" xfId="0" applyFont="1" applyFill="1" applyBorder="1" applyAlignment="1">
      <alignment horizontal="left" vertical="top" wrapText="1"/>
    </xf>
    <xf numFmtId="0" fontId="8" fillId="0" borderId="48"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49" xfId="0" applyFont="1" applyFill="1" applyBorder="1" applyAlignment="1">
      <alignment horizontal="left" vertical="top" wrapText="1"/>
    </xf>
    <xf numFmtId="165" fontId="8" fillId="0" borderId="14" xfId="0" applyNumberFormat="1" applyFont="1" applyFill="1" applyBorder="1" applyAlignment="1">
      <alignment horizontal="left" vertical="top"/>
    </xf>
    <xf numFmtId="0" fontId="41" fillId="4" borderId="44" xfId="0" applyFont="1" applyFill="1" applyBorder="1" applyAlignment="1">
      <alignment horizontal="center" vertical="top"/>
    </xf>
    <xf numFmtId="0" fontId="41" fillId="4" borderId="10" xfId="0" applyFont="1" applyFill="1" applyBorder="1" applyAlignment="1">
      <alignment horizontal="center" vertical="top"/>
    </xf>
    <xf numFmtId="0" fontId="41" fillId="4" borderId="38" xfId="0" applyFont="1" applyFill="1" applyBorder="1" applyAlignment="1">
      <alignment horizontal="center" vertical="top"/>
    </xf>
    <xf numFmtId="0" fontId="41" fillId="4" borderId="30" xfId="0" applyFont="1" applyFill="1" applyBorder="1" applyAlignment="1">
      <alignment horizontal="center" vertical="top"/>
    </xf>
    <xf numFmtId="0" fontId="41" fillId="4" borderId="33" xfId="0" applyFont="1" applyFill="1" applyBorder="1" applyAlignment="1">
      <alignment horizontal="center" vertical="top"/>
    </xf>
    <xf numFmtId="0" fontId="41" fillId="4" borderId="34" xfId="0" applyFont="1" applyFill="1" applyBorder="1" applyAlignment="1">
      <alignment horizontal="center" vertical="top"/>
    </xf>
    <xf numFmtId="165" fontId="41" fillId="0" borderId="46" xfId="0" applyNumberFormat="1" applyFont="1" applyFill="1" applyBorder="1" applyAlignment="1">
      <alignment horizontal="left" vertical="top"/>
    </xf>
    <xf numFmtId="165" fontId="41" fillId="0" borderId="69" xfId="0" applyNumberFormat="1" applyFont="1" applyFill="1" applyBorder="1" applyAlignment="1">
      <alignment horizontal="left" vertical="top"/>
    </xf>
    <xf numFmtId="165" fontId="41" fillId="0" borderId="50" xfId="0" applyNumberFormat="1" applyFont="1" applyFill="1" applyBorder="1" applyAlignment="1">
      <alignment horizontal="left" vertical="top"/>
    </xf>
    <xf numFmtId="0" fontId="23" fillId="2" borderId="14" xfId="0" applyFont="1" applyFill="1" applyBorder="1" applyAlignment="1">
      <alignment horizontal="center" vertical="top"/>
    </xf>
    <xf numFmtId="0" fontId="23" fillId="2" borderId="18" xfId="0" applyFont="1" applyFill="1" applyBorder="1" applyAlignment="1">
      <alignment horizontal="center" vertical="top"/>
    </xf>
    <xf numFmtId="9" fontId="23" fillId="2" borderId="46" xfId="0" applyNumberFormat="1" applyFont="1" applyFill="1" applyBorder="1" applyAlignment="1">
      <alignment horizontal="center" vertical="top"/>
    </xf>
    <xf numFmtId="9" fontId="23" fillId="2" borderId="52" xfId="0" applyNumberFormat="1" applyFont="1" applyFill="1" applyBorder="1" applyAlignment="1">
      <alignment horizontal="center" vertical="top"/>
    </xf>
    <xf numFmtId="0" fontId="23" fillId="2" borderId="45" xfId="0" applyFont="1" applyFill="1" applyBorder="1" applyAlignment="1">
      <alignment horizontal="center" vertical="top"/>
    </xf>
    <xf numFmtId="0" fontId="23" fillId="2" borderId="47" xfId="0" applyFont="1" applyFill="1" applyBorder="1" applyAlignment="1">
      <alignment horizontal="center" vertical="top"/>
    </xf>
    <xf numFmtId="0" fontId="8" fillId="2" borderId="14" xfId="0" applyFont="1" applyFill="1" applyBorder="1" applyAlignment="1">
      <alignment horizontal="center" vertical="top"/>
    </xf>
    <xf numFmtId="0" fontId="23" fillId="2" borderId="46" xfId="0" applyFont="1" applyFill="1" applyBorder="1" applyAlignment="1">
      <alignment horizontal="center" vertical="top"/>
    </xf>
    <xf numFmtId="0" fontId="23" fillId="2" borderId="52" xfId="0" applyFont="1" applyFill="1" applyBorder="1" applyAlignment="1">
      <alignment horizontal="center" vertical="top"/>
    </xf>
    <xf numFmtId="0" fontId="23" fillId="9" borderId="53" xfId="0" applyFont="1" applyFill="1" applyBorder="1" applyAlignment="1">
      <alignment horizontal="center" vertical="top"/>
    </xf>
    <xf numFmtId="0" fontId="23" fillId="9" borderId="0" xfId="0" applyFont="1" applyFill="1" applyBorder="1" applyAlignment="1">
      <alignment horizontal="center" vertical="top"/>
    </xf>
    <xf numFmtId="0" fontId="23" fillId="9" borderId="61" xfId="0" applyFont="1" applyFill="1" applyBorder="1" applyAlignment="1">
      <alignment horizontal="center" vertical="top"/>
    </xf>
    <xf numFmtId="0" fontId="19" fillId="2" borderId="19" xfId="0" applyFont="1" applyFill="1" applyBorder="1" applyAlignment="1">
      <alignment horizontal="left" vertical="top" wrapText="1" indent="2"/>
    </xf>
    <xf numFmtId="0" fontId="19" fillId="2" borderId="20" xfId="0" applyFont="1" applyFill="1" applyBorder="1" applyAlignment="1">
      <alignment horizontal="left" vertical="top" wrapText="1" indent="2"/>
    </xf>
    <xf numFmtId="0" fontId="19" fillId="2" borderId="21" xfId="0" applyFont="1" applyFill="1" applyBorder="1" applyAlignment="1">
      <alignment horizontal="left" vertical="top" wrapText="1" indent="2"/>
    </xf>
    <xf numFmtId="0" fontId="23" fillId="2" borderId="15" xfId="0" applyFont="1" applyFill="1" applyBorder="1" applyAlignment="1">
      <alignment horizontal="left" vertical="top" wrapText="1"/>
    </xf>
    <xf numFmtId="0" fontId="23" fillId="2" borderId="16" xfId="0" applyFont="1" applyFill="1" applyBorder="1" applyAlignment="1">
      <alignment horizontal="left" vertical="top" wrapText="1"/>
    </xf>
    <xf numFmtId="0" fontId="23" fillId="2" borderId="17" xfId="0" applyFont="1" applyFill="1" applyBorder="1" applyAlignment="1">
      <alignment horizontal="left" vertical="top" wrapText="1"/>
    </xf>
    <xf numFmtId="0" fontId="23" fillId="9" borderId="7" xfId="0" applyFont="1" applyFill="1" applyBorder="1" applyAlignment="1">
      <alignment horizontal="center" vertical="top"/>
    </xf>
    <xf numFmtId="0" fontId="23" fillId="9" borderId="8" xfId="0" applyFont="1" applyFill="1" applyBorder="1" applyAlignment="1">
      <alignment horizontal="center" vertical="top"/>
    </xf>
    <xf numFmtId="0" fontId="23" fillId="9" borderId="9" xfId="0" applyFont="1" applyFill="1" applyBorder="1" applyAlignment="1">
      <alignment horizontal="center" vertical="top"/>
    </xf>
    <xf numFmtId="0" fontId="23" fillId="9" borderId="1" xfId="0" applyFont="1" applyFill="1" applyBorder="1" applyAlignment="1">
      <alignment horizontal="center" vertical="top"/>
    </xf>
    <xf numFmtId="0" fontId="23" fillId="9" borderId="2" xfId="0" applyFont="1" applyFill="1" applyBorder="1" applyAlignment="1">
      <alignment horizontal="center" vertical="top"/>
    </xf>
    <xf numFmtId="0" fontId="23" fillId="9" borderId="3" xfId="0" applyFont="1" applyFill="1" applyBorder="1" applyAlignment="1">
      <alignment horizontal="center" vertical="top"/>
    </xf>
    <xf numFmtId="0" fontId="8" fillId="2" borderId="56" xfId="0" applyFont="1" applyFill="1" applyBorder="1" applyAlignment="1">
      <alignment horizontal="left" vertical="top" wrapText="1"/>
    </xf>
    <xf numFmtId="0" fontId="23" fillId="2" borderId="56" xfId="0" applyFont="1" applyFill="1" applyBorder="1" applyAlignment="1">
      <alignment horizontal="left" vertical="top" wrapText="1"/>
    </xf>
    <xf numFmtId="0" fontId="23" fillId="2" borderId="28" xfId="0" applyFont="1" applyFill="1" applyBorder="1" applyAlignment="1">
      <alignment horizontal="center" vertical="top"/>
    </xf>
    <xf numFmtId="0" fontId="23" fillId="2" borderId="29" xfId="0" applyFont="1" applyFill="1" applyBorder="1" applyAlignment="1">
      <alignment horizontal="center" vertical="top"/>
    </xf>
    <xf numFmtId="0" fontId="8" fillId="2" borderId="28" xfId="0" applyFont="1" applyFill="1" applyBorder="1" applyAlignment="1">
      <alignment horizontal="center" vertical="top"/>
    </xf>
    <xf numFmtId="0" fontId="23" fillId="4" borderId="1" xfId="0" applyFont="1" applyFill="1" applyBorder="1" applyAlignment="1">
      <alignment horizontal="center" vertical="top"/>
    </xf>
    <xf numFmtId="0" fontId="23" fillId="4" borderId="2" xfId="0" applyFont="1" applyFill="1" applyBorder="1" applyAlignment="1">
      <alignment horizontal="center" vertical="top"/>
    </xf>
    <xf numFmtId="0" fontId="23" fillId="4" borderId="3" xfId="0" applyFont="1" applyFill="1" applyBorder="1" applyAlignment="1">
      <alignment horizontal="center" vertical="top"/>
    </xf>
    <xf numFmtId="0" fontId="23" fillId="2" borderId="10" xfId="0" applyFont="1" applyFill="1" applyBorder="1" applyAlignment="1">
      <alignment horizontal="left" vertical="top" wrapText="1"/>
    </xf>
    <xf numFmtId="0" fontId="8" fillId="2" borderId="14" xfId="0" applyFont="1" applyFill="1" applyBorder="1" applyAlignment="1">
      <alignment horizontal="left" vertical="top" wrapText="1"/>
    </xf>
    <xf numFmtId="0" fontId="23" fillId="2" borderId="14" xfId="0" applyFont="1" applyFill="1" applyBorder="1" applyAlignment="1">
      <alignment horizontal="left" vertical="top" wrapText="1"/>
    </xf>
    <xf numFmtId="0" fontId="23" fillId="2" borderId="18" xfId="0" applyFont="1" applyFill="1" applyBorder="1" applyAlignment="1">
      <alignment horizontal="left" vertical="top" wrapText="1"/>
    </xf>
    <xf numFmtId="0" fontId="23" fillId="2" borderId="28" xfId="0" applyFont="1" applyFill="1" applyBorder="1" applyAlignment="1">
      <alignment horizontal="left" vertical="top" wrapText="1"/>
    </xf>
    <xf numFmtId="0" fontId="23" fillId="2" borderId="0" xfId="0" applyFont="1" applyFill="1" applyAlignment="1">
      <alignment vertical="top" wrapText="1"/>
    </xf>
    <xf numFmtId="9" fontId="23" fillId="2" borderId="29" xfId="0" applyNumberFormat="1" applyFont="1" applyFill="1" applyBorder="1" applyAlignment="1">
      <alignment horizontal="center" vertical="top"/>
    </xf>
    <xf numFmtId="9" fontId="23" fillId="2" borderId="38" xfId="0" applyNumberFormat="1" applyFont="1" applyFill="1" applyBorder="1" applyAlignment="1">
      <alignment horizontal="center" vertical="top"/>
    </xf>
    <xf numFmtId="0" fontId="23" fillId="2" borderId="10" xfId="0" applyFont="1" applyFill="1" applyBorder="1" applyAlignment="1">
      <alignment horizontal="center" vertical="top"/>
    </xf>
    <xf numFmtId="0" fontId="23" fillId="2" borderId="25" xfId="0" applyFont="1" applyFill="1" applyBorder="1" applyAlignment="1">
      <alignment horizontal="center" vertical="top"/>
    </xf>
    <xf numFmtId="0" fontId="23" fillId="2" borderId="44" xfId="0" applyFont="1" applyFill="1" applyBorder="1" applyAlignment="1">
      <alignment horizontal="center" vertical="top"/>
    </xf>
    <xf numFmtId="0" fontId="23" fillId="4" borderId="54" xfId="0" applyFont="1" applyFill="1" applyBorder="1" applyAlignment="1">
      <alignment horizontal="center" vertical="top"/>
    </xf>
    <xf numFmtId="0" fontId="23" fillId="4" borderId="16" xfId="0" applyFont="1" applyFill="1" applyBorder="1" applyAlignment="1">
      <alignment horizontal="center" vertical="top"/>
    </xf>
    <xf numFmtId="0" fontId="23" fillId="4" borderId="67" xfId="0" applyFont="1" applyFill="1" applyBorder="1" applyAlignment="1">
      <alignment horizontal="center" vertical="top"/>
    </xf>
    <xf numFmtId="0" fontId="23" fillId="2" borderId="36" xfId="0" applyFont="1" applyFill="1" applyBorder="1" applyAlignment="1">
      <alignment horizontal="left" vertical="top" wrapText="1"/>
    </xf>
    <xf numFmtId="0" fontId="23" fillId="2" borderId="2" xfId="0" applyFont="1" applyFill="1" applyBorder="1" applyAlignment="1">
      <alignment horizontal="left" vertical="top" wrapText="1"/>
    </xf>
    <xf numFmtId="0" fontId="23" fillId="2" borderId="51" xfId="0" applyFont="1" applyFill="1" applyBorder="1" applyAlignment="1">
      <alignment horizontal="left" vertical="top" wrapText="1"/>
    </xf>
    <xf numFmtId="0" fontId="23" fillId="2" borderId="33" xfId="0" applyFont="1" applyFill="1" applyBorder="1" applyAlignment="1">
      <alignment horizontal="center" vertical="top"/>
    </xf>
    <xf numFmtId="9" fontId="23" fillId="10" borderId="29" xfId="0" applyNumberFormat="1" applyFont="1" applyFill="1" applyBorder="1" applyAlignment="1">
      <alignment horizontal="center" vertical="top"/>
    </xf>
    <xf numFmtId="9" fontId="23" fillId="10" borderId="38" xfId="0" applyNumberFormat="1" applyFont="1" applyFill="1" applyBorder="1" applyAlignment="1">
      <alignment horizontal="center" vertical="top"/>
    </xf>
    <xf numFmtId="0" fontId="23" fillId="10" borderId="28" xfId="0" applyFont="1" applyFill="1" applyBorder="1" applyAlignment="1">
      <alignment horizontal="center" vertical="top"/>
    </xf>
    <xf numFmtId="0" fontId="23" fillId="10" borderId="10" xfId="0" applyFont="1" applyFill="1" applyBorder="1" applyAlignment="1">
      <alignment horizontal="center" vertical="top"/>
    </xf>
    <xf numFmtId="0" fontId="23" fillId="4" borderId="42" xfId="0" applyFont="1" applyFill="1" applyBorder="1" applyAlignment="1">
      <alignment horizontal="center" vertical="top"/>
    </xf>
    <xf numFmtId="0" fontId="23" fillId="4" borderId="12" xfId="0" applyFont="1" applyFill="1" applyBorder="1" applyAlignment="1">
      <alignment horizontal="center" vertical="top"/>
    </xf>
    <xf numFmtId="0" fontId="23" fillId="4" borderId="43" xfId="0" applyFont="1" applyFill="1" applyBorder="1" applyAlignment="1">
      <alignment horizontal="center" vertical="top"/>
    </xf>
    <xf numFmtId="0" fontId="23" fillId="4" borderId="25" xfId="0" applyFont="1" applyFill="1" applyBorder="1" applyAlignment="1">
      <alignment horizontal="center" vertical="top"/>
    </xf>
    <xf numFmtId="0" fontId="23" fillId="4" borderId="28" xfId="0" applyFont="1" applyFill="1" applyBorder="1" applyAlignment="1">
      <alignment horizontal="center" vertical="top"/>
    </xf>
    <xf numFmtId="0" fontId="23" fillId="4" borderId="29" xfId="0" applyFont="1" applyFill="1" applyBorder="1" applyAlignment="1">
      <alignment horizontal="center" vertical="top"/>
    </xf>
    <xf numFmtId="0" fontId="23" fillId="4" borderId="30" xfId="0" applyFont="1" applyFill="1" applyBorder="1" applyAlignment="1">
      <alignment horizontal="center" vertical="top"/>
    </xf>
    <xf numFmtId="0" fontId="23" fillId="4" borderId="33" xfId="0" applyFont="1" applyFill="1" applyBorder="1" applyAlignment="1">
      <alignment horizontal="center" vertical="top"/>
    </xf>
    <xf numFmtId="0" fontId="23" fillId="4" borderId="34" xfId="0" applyFont="1" applyFill="1" applyBorder="1" applyAlignment="1">
      <alignment horizontal="center" vertical="top"/>
    </xf>
    <xf numFmtId="0" fontId="23" fillId="2" borderId="33" xfId="0" applyFont="1" applyFill="1" applyBorder="1" applyAlignment="1">
      <alignment horizontal="left" vertical="top" wrapText="1"/>
    </xf>
    <xf numFmtId="0" fontId="8" fillId="10" borderId="2" xfId="0" applyFont="1" applyFill="1" applyBorder="1" applyAlignment="1">
      <alignment horizontal="left" vertical="top" wrapText="1"/>
    </xf>
    <xf numFmtId="0" fontId="23" fillId="10" borderId="2" xfId="0" applyFont="1" applyFill="1" applyBorder="1" applyAlignment="1">
      <alignment horizontal="left" vertical="top" wrapText="1"/>
    </xf>
    <xf numFmtId="0" fontId="23" fillId="10" borderId="51" xfId="0" applyFont="1" applyFill="1" applyBorder="1" applyAlignment="1">
      <alignment horizontal="left" vertical="top" wrapText="1"/>
    </xf>
    <xf numFmtId="0" fontId="23" fillId="10" borderId="16" xfId="0" applyFont="1" applyFill="1" applyBorder="1" applyAlignment="1">
      <alignment horizontal="left" vertical="top" wrapText="1"/>
    </xf>
    <xf numFmtId="0" fontId="23" fillId="10" borderId="17" xfId="0" applyFont="1" applyFill="1" applyBorder="1" applyAlignment="1">
      <alignment horizontal="left" vertical="top" wrapText="1"/>
    </xf>
    <xf numFmtId="0" fontId="23" fillId="10" borderId="10" xfId="0" applyFont="1" applyFill="1" applyBorder="1" applyAlignment="1">
      <alignment horizontal="left" vertical="top" wrapText="1"/>
    </xf>
    <xf numFmtId="0" fontId="23" fillId="10" borderId="11" xfId="0" applyFont="1" applyFill="1" applyBorder="1" applyAlignment="1">
      <alignment horizontal="left" vertical="top" wrapText="1"/>
    </xf>
    <xf numFmtId="0" fontId="23" fillId="10" borderId="28" xfId="0" applyFont="1" applyFill="1" applyBorder="1" applyAlignment="1">
      <alignment horizontal="left" vertical="top" wrapText="1"/>
    </xf>
    <xf numFmtId="0" fontId="8" fillId="10" borderId="18" xfId="0" applyFont="1" applyFill="1" applyBorder="1" applyAlignment="1">
      <alignment horizontal="left" vertical="top" wrapText="1"/>
    </xf>
    <xf numFmtId="0" fontId="23" fillId="10" borderId="18" xfId="0" applyFont="1" applyFill="1" applyBorder="1" applyAlignment="1">
      <alignment horizontal="left" vertical="top" wrapText="1"/>
    </xf>
    <xf numFmtId="0" fontId="8" fillId="2" borderId="18" xfId="0" applyFont="1" applyFill="1" applyBorder="1" applyAlignment="1">
      <alignment horizontal="left" vertical="top" wrapText="1"/>
    </xf>
    <xf numFmtId="0" fontId="23" fillId="2" borderId="10" xfId="0" applyFont="1" applyFill="1" applyBorder="1" applyAlignment="1">
      <alignment horizontal="left" vertical="top" wrapText="1" indent="1"/>
    </xf>
    <xf numFmtId="0" fontId="23" fillId="2" borderId="21" xfId="0" applyFont="1" applyFill="1" applyBorder="1" applyAlignment="1">
      <alignment horizontal="left" vertical="top" wrapText="1" indent="1"/>
    </xf>
    <xf numFmtId="0" fontId="23" fillId="2" borderId="18" xfId="0" applyFont="1" applyFill="1" applyBorder="1" applyAlignment="1">
      <alignment horizontal="left" vertical="top" wrapText="1" indent="1"/>
    </xf>
    <xf numFmtId="0" fontId="23" fillId="2" borderId="13" xfId="0" applyFont="1" applyFill="1" applyBorder="1" applyAlignment="1">
      <alignment horizontal="left" vertical="top" wrapText="1" indent="1"/>
    </xf>
    <xf numFmtId="0" fontId="23" fillId="10" borderId="58" xfId="0" applyFont="1" applyFill="1" applyBorder="1" applyAlignment="1">
      <alignment horizontal="left" vertical="top" wrapText="1"/>
    </xf>
    <xf numFmtId="0" fontId="23" fillId="9" borderId="4" xfId="0" applyFont="1" applyFill="1" applyBorder="1" applyAlignment="1">
      <alignment horizontal="center" vertical="top"/>
    </xf>
    <xf numFmtId="0" fontId="23" fillId="9" borderId="5" xfId="0" applyFont="1" applyFill="1" applyBorder="1" applyAlignment="1">
      <alignment horizontal="center" vertical="top"/>
    </xf>
    <xf numFmtId="0" fontId="23" fillId="9" borderId="6" xfId="0" applyFont="1" applyFill="1" applyBorder="1" applyAlignment="1">
      <alignment horizontal="center" vertical="top"/>
    </xf>
    <xf numFmtId="0" fontId="23" fillId="2" borderId="38" xfId="0" applyFont="1" applyFill="1" applyBorder="1" applyAlignment="1">
      <alignment horizontal="center" vertical="top"/>
    </xf>
    <xf numFmtId="0" fontId="23" fillId="0" borderId="10" xfId="0" applyFont="1" applyFill="1" applyBorder="1" applyAlignment="1">
      <alignment horizontal="center" vertical="top"/>
    </xf>
    <xf numFmtId="0" fontId="23" fillId="2" borderId="60" xfId="0" applyFont="1" applyFill="1" applyBorder="1" applyAlignment="1">
      <alignment horizontal="center" vertical="top"/>
    </xf>
    <xf numFmtId="0" fontId="23" fillId="2" borderId="0" xfId="0" applyFont="1" applyFill="1" applyAlignment="1">
      <alignment vertical="top"/>
    </xf>
    <xf numFmtId="164" fontId="23" fillId="2" borderId="54" xfId="0" applyNumberFormat="1" applyFont="1" applyFill="1" applyBorder="1" applyAlignment="1">
      <alignment horizontal="center" vertical="top"/>
    </xf>
    <xf numFmtId="164" fontId="23" fillId="2" borderId="53" xfId="0" applyNumberFormat="1" applyFont="1" applyFill="1" applyBorder="1" applyAlignment="1">
      <alignment horizontal="center" vertical="top"/>
    </xf>
    <xf numFmtId="164" fontId="23" fillId="2" borderId="37" xfId="0" applyNumberFormat="1" applyFont="1" applyFill="1" applyBorder="1" applyAlignment="1">
      <alignment horizontal="center" vertical="top"/>
    </xf>
    <xf numFmtId="0" fontId="8" fillId="10" borderId="56" xfId="0" applyFont="1" applyFill="1" applyBorder="1" applyAlignment="1">
      <alignment horizontal="left" vertical="top" wrapText="1"/>
    </xf>
    <xf numFmtId="0" fontId="23" fillId="10" borderId="56" xfId="0" applyFont="1" applyFill="1" applyBorder="1" applyAlignment="1">
      <alignment horizontal="left" vertical="top" wrapText="1"/>
    </xf>
    <xf numFmtId="0" fontId="23" fillId="2" borderId="1" xfId="0" applyFont="1" applyFill="1" applyBorder="1" applyAlignment="1">
      <alignment vertical="top" wrapText="1"/>
    </xf>
    <xf numFmtId="0" fontId="23" fillId="2" borderId="2" xfId="0" applyFont="1" applyFill="1" applyBorder="1" applyAlignment="1">
      <alignment vertical="top" wrapText="1"/>
    </xf>
    <xf numFmtId="0" fontId="23" fillId="2" borderId="3" xfId="0" applyFont="1" applyFill="1" applyBorder="1" applyAlignment="1">
      <alignment vertical="top" wrapText="1"/>
    </xf>
    <xf numFmtId="0" fontId="23" fillId="2" borderId="15" xfId="0" applyFont="1" applyFill="1" applyBorder="1" applyAlignment="1">
      <alignment horizontal="left" vertical="top" wrapText="1" indent="1"/>
    </xf>
    <xf numFmtId="0" fontId="23" fillId="2" borderId="16" xfId="0" applyFont="1" applyFill="1" applyBorder="1" applyAlignment="1">
      <alignment horizontal="left" vertical="top" wrapText="1" indent="1"/>
    </xf>
    <xf numFmtId="0" fontId="23" fillId="2" borderId="17" xfId="0" applyFont="1" applyFill="1" applyBorder="1" applyAlignment="1">
      <alignment horizontal="left" vertical="top" wrapText="1" indent="1"/>
    </xf>
    <xf numFmtId="0" fontId="26" fillId="9" borderId="7" xfId="0" applyFont="1" applyFill="1" applyBorder="1"/>
    <xf numFmtId="0" fontId="26" fillId="9" borderId="8" xfId="0" applyFont="1" applyFill="1" applyBorder="1"/>
    <xf numFmtId="0" fontId="26" fillId="9" borderId="7" xfId="0" applyFont="1" applyFill="1" applyBorder="1" applyAlignment="1">
      <alignment vertical="top"/>
    </xf>
    <xf numFmtId="0" fontId="26" fillId="9" borderId="8" xfId="0" applyFont="1" applyFill="1" applyBorder="1" applyAlignment="1">
      <alignment vertical="top"/>
    </xf>
    <xf numFmtId="0" fontId="23" fillId="2" borderId="32" xfId="0" applyFont="1" applyFill="1" applyBorder="1" applyAlignment="1">
      <alignment horizontal="left" vertical="top" wrapText="1" indent="1"/>
    </xf>
    <xf numFmtId="0" fontId="23" fillId="2" borderId="33" xfId="0" applyFont="1" applyFill="1" applyBorder="1" applyAlignment="1">
      <alignment horizontal="left" vertical="top" wrapText="1" indent="1"/>
    </xf>
    <xf numFmtId="0" fontId="8" fillId="2" borderId="13" xfId="0" applyFont="1" applyFill="1" applyBorder="1" applyAlignment="1">
      <alignment horizontal="left" vertical="top" wrapText="1"/>
    </xf>
    <xf numFmtId="164" fontId="23" fillId="2" borderId="45" xfId="0" applyNumberFormat="1" applyFont="1" applyFill="1" applyBorder="1" applyAlignment="1">
      <alignment horizontal="center" vertical="top"/>
    </xf>
    <xf numFmtId="164" fontId="23" fillId="2" borderId="39" xfId="0" applyNumberFormat="1" applyFont="1" applyFill="1" applyBorder="1" applyAlignment="1">
      <alignment horizontal="center" vertical="top"/>
    </xf>
    <xf numFmtId="164" fontId="23" fillId="2" borderId="47" xfId="0" applyNumberFormat="1" applyFont="1" applyFill="1" applyBorder="1" applyAlignment="1">
      <alignment horizontal="center" vertical="top"/>
    </xf>
    <xf numFmtId="0" fontId="23" fillId="10" borderId="33" xfId="0" applyFont="1" applyFill="1" applyBorder="1" applyAlignment="1">
      <alignment horizontal="left" vertical="top" wrapText="1"/>
    </xf>
    <xf numFmtId="0" fontId="23" fillId="0" borderId="33" xfId="0" applyFont="1" applyFill="1" applyBorder="1" applyAlignment="1">
      <alignment horizontal="center" vertical="top"/>
    </xf>
    <xf numFmtId="0" fontId="23" fillId="0" borderId="13" xfId="0" applyFont="1" applyFill="1" applyBorder="1" applyAlignment="1">
      <alignment horizontal="center" vertical="top"/>
    </xf>
    <xf numFmtId="0" fontId="23" fillId="0" borderId="32" xfId="0" applyFont="1" applyFill="1" applyBorder="1" applyAlignment="1">
      <alignment horizontal="center" vertical="top"/>
    </xf>
    <xf numFmtId="164" fontId="24" fillId="2" borderId="1" xfId="0" applyNumberFormat="1" applyFont="1" applyFill="1" applyBorder="1" applyAlignment="1">
      <alignment horizontal="left" vertical="top"/>
    </xf>
    <xf numFmtId="164" fontId="24" fillId="2" borderId="2" xfId="0" applyNumberFormat="1" applyFont="1" applyFill="1" applyBorder="1" applyAlignment="1">
      <alignment horizontal="left" vertical="top"/>
    </xf>
    <xf numFmtId="164" fontId="24" fillId="2" borderId="3" xfId="0" applyNumberFormat="1" applyFont="1" applyFill="1" applyBorder="1" applyAlignment="1">
      <alignment horizontal="left" vertical="top"/>
    </xf>
    <xf numFmtId="0" fontId="24" fillId="2" borderId="1" xfId="0" applyFont="1" applyFill="1" applyBorder="1" applyAlignment="1">
      <alignment horizontal="left" vertical="top"/>
    </xf>
    <xf numFmtId="0" fontId="24" fillId="2" borderId="2" xfId="0" applyFont="1" applyFill="1" applyBorder="1" applyAlignment="1">
      <alignment horizontal="left" vertical="top"/>
    </xf>
    <xf numFmtId="0" fontId="24" fillId="2" borderId="3" xfId="0" applyFont="1" applyFill="1" applyBorder="1" applyAlignment="1">
      <alignment horizontal="left" vertical="top"/>
    </xf>
    <xf numFmtId="164" fontId="23" fillId="2" borderId="5" xfId="0" applyNumberFormat="1" applyFont="1" applyFill="1" applyBorder="1" applyAlignment="1">
      <alignment horizontal="left" vertical="top"/>
    </xf>
    <xf numFmtId="164" fontId="23" fillId="2" borderId="6" xfId="0" applyNumberFormat="1" applyFont="1" applyFill="1" applyBorder="1" applyAlignment="1">
      <alignment horizontal="left" vertical="top"/>
    </xf>
    <xf numFmtId="0" fontId="23" fillId="2" borderId="5" xfId="0" applyFont="1" applyFill="1" applyBorder="1" applyAlignment="1">
      <alignment horizontal="left" vertical="top"/>
    </xf>
    <xf numFmtId="0" fontId="23" fillId="2" borderId="6" xfId="0" applyFont="1" applyFill="1" applyBorder="1" applyAlignment="1">
      <alignment horizontal="left" vertical="top"/>
    </xf>
    <xf numFmtId="49" fontId="23" fillId="2" borderId="5" xfId="0" applyNumberFormat="1" applyFont="1" applyFill="1" applyBorder="1" applyAlignment="1">
      <alignment horizontal="left" vertical="top"/>
    </xf>
    <xf numFmtId="49" fontId="23" fillId="2" borderId="6" xfId="0" applyNumberFormat="1" applyFont="1" applyFill="1" applyBorder="1" applyAlignment="1">
      <alignment horizontal="left" vertical="top"/>
    </xf>
    <xf numFmtId="0" fontId="24" fillId="2" borderId="1" xfId="0" applyFont="1" applyFill="1" applyBorder="1"/>
    <xf numFmtId="0" fontId="24" fillId="2" borderId="2" xfId="0" applyFont="1" applyFill="1" applyBorder="1"/>
    <xf numFmtId="0" fontId="24" fillId="2" borderId="3" xfId="0" applyFont="1" applyFill="1" applyBorder="1"/>
    <xf numFmtId="0" fontId="23" fillId="2" borderId="5" xfId="0" applyFont="1" applyFill="1" applyBorder="1"/>
    <xf numFmtId="0" fontId="23" fillId="2" borderId="6" xfId="0" applyFont="1" applyFill="1" applyBorder="1"/>
    <xf numFmtId="0" fontId="23" fillId="2" borderId="7" xfId="0" applyFont="1" applyFill="1" applyBorder="1" applyAlignment="1">
      <alignment horizontal="left"/>
    </xf>
    <xf numFmtId="0" fontId="23" fillId="2" borderId="8" xfId="0" applyFont="1" applyFill="1" applyBorder="1" applyAlignment="1">
      <alignment horizontal="left"/>
    </xf>
    <xf numFmtId="0" fontId="23" fillId="2" borderId="9" xfId="0" applyFont="1" applyFill="1" applyBorder="1" applyAlignment="1">
      <alignment horizontal="left"/>
    </xf>
    <xf numFmtId="0" fontId="7" fillId="2" borderId="8" xfId="0" applyFont="1" applyFill="1" applyBorder="1" applyAlignment="1">
      <alignment horizontal="left" vertical="top" wrapText="1"/>
    </xf>
    <xf numFmtId="0" fontId="25" fillId="2" borderId="8" xfId="0" applyFont="1" applyFill="1" applyBorder="1" applyAlignment="1">
      <alignment horizontal="left" vertical="top" wrapText="1"/>
    </xf>
    <xf numFmtId="0" fontId="25" fillId="2" borderId="9" xfId="0" applyFont="1" applyFill="1" applyBorder="1" applyAlignment="1">
      <alignment horizontal="left" vertical="top" wrapText="1"/>
    </xf>
    <xf numFmtId="0" fontId="26" fillId="3" borderId="8" xfId="0" applyFont="1" applyFill="1" applyBorder="1" applyAlignment="1">
      <alignment vertical="top"/>
    </xf>
    <xf numFmtId="0" fontId="26" fillId="3" borderId="68" xfId="0" applyFont="1" applyFill="1" applyBorder="1" applyAlignment="1">
      <alignment vertical="top"/>
    </xf>
    <xf numFmtId="0" fontId="19" fillId="0" borderId="19" xfId="0" applyFont="1" applyFill="1" applyBorder="1" applyAlignment="1">
      <alignment horizontal="left" vertical="top" wrapText="1"/>
    </xf>
    <xf numFmtId="0" fontId="19" fillId="0" borderId="20" xfId="0" applyFont="1" applyFill="1" applyBorder="1" applyAlignment="1">
      <alignment horizontal="left" vertical="top" wrapText="1"/>
    </xf>
    <xf numFmtId="0" fontId="19" fillId="0" borderId="21" xfId="0" applyFont="1" applyFill="1" applyBorder="1" applyAlignment="1">
      <alignment horizontal="left" vertical="top" wrapText="1"/>
    </xf>
    <xf numFmtId="164" fontId="23" fillId="2" borderId="65" xfId="0" applyNumberFormat="1" applyFont="1" applyFill="1" applyBorder="1" applyAlignment="1">
      <alignment horizontal="center" vertical="top"/>
    </xf>
    <xf numFmtId="0" fontId="8" fillId="0" borderId="13" xfId="0" applyFont="1" applyFill="1" applyBorder="1" applyAlignment="1">
      <alignment horizontal="center" vertical="top"/>
    </xf>
    <xf numFmtId="164" fontId="23" fillId="10" borderId="54" xfId="0" applyNumberFormat="1" applyFont="1" applyFill="1" applyBorder="1" applyAlignment="1">
      <alignment horizontal="center" vertical="top"/>
    </xf>
    <xf numFmtId="164" fontId="23" fillId="10" borderId="4" xfId="0" applyNumberFormat="1" applyFont="1" applyFill="1" applyBorder="1" applyAlignment="1">
      <alignment horizontal="center" vertical="top"/>
    </xf>
    <xf numFmtId="0" fontId="19" fillId="10" borderId="48" xfId="0" applyFont="1" applyFill="1" applyBorder="1" applyAlignment="1">
      <alignment horizontal="left" vertical="top" wrapText="1"/>
    </xf>
    <xf numFmtId="0" fontId="19" fillId="10" borderId="5" xfId="0" applyFont="1" applyFill="1" applyBorder="1" applyAlignment="1">
      <alignment horizontal="left" vertical="top" wrapText="1"/>
    </xf>
    <xf numFmtId="0" fontId="19" fillId="10" borderId="49" xfId="0" applyFont="1" applyFill="1" applyBorder="1" applyAlignment="1">
      <alignment horizontal="left" vertical="top" wrapText="1"/>
    </xf>
    <xf numFmtId="0" fontId="9" fillId="10" borderId="15" xfId="0" applyFont="1" applyFill="1" applyBorder="1" applyAlignment="1">
      <alignment horizontal="left" vertical="top" wrapText="1"/>
    </xf>
    <xf numFmtId="0" fontId="19" fillId="10" borderId="16" xfId="0" applyFont="1" applyFill="1" applyBorder="1" applyAlignment="1">
      <alignment horizontal="left" vertical="top" wrapText="1"/>
    </xf>
    <xf numFmtId="0" fontId="19" fillId="10" borderId="17" xfId="0" applyFont="1" applyFill="1" applyBorder="1" applyAlignment="1">
      <alignment horizontal="left" vertical="top" wrapText="1"/>
    </xf>
    <xf numFmtId="0" fontId="23" fillId="0" borderId="38" xfId="0" applyFont="1" applyFill="1" applyBorder="1" applyAlignment="1">
      <alignment horizontal="center" vertical="top"/>
    </xf>
    <xf numFmtId="0" fontId="23" fillId="0" borderId="34" xfId="0" applyFont="1" applyFill="1" applyBorder="1" applyAlignment="1">
      <alignment horizontal="center" vertical="top"/>
    </xf>
    <xf numFmtId="9" fontId="23" fillId="10" borderId="34" xfId="0" applyNumberFormat="1" applyFont="1" applyFill="1" applyBorder="1" applyAlignment="1">
      <alignment horizontal="center" vertical="top"/>
    </xf>
    <xf numFmtId="0" fontId="23" fillId="10" borderId="33" xfId="0" applyFont="1" applyFill="1" applyBorder="1" applyAlignment="1">
      <alignment horizontal="center" vertical="top"/>
    </xf>
    <xf numFmtId="0" fontId="23" fillId="10" borderId="44" xfId="0" applyFont="1" applyFill="1" applyBorder="1" applyAlignment="1">
      <alignment horizontal="center" vertical="top"/>
    </xf>
    <xf numFmtId="0" fontId="23" fillId="10" borderId="30" xfId="0" applyFont="1" applyFill="1" applyBorder="1" applyAlignment="1">
      <alignment horizontal="center" vertical="top"/>
    </xf>
    <xf numFmtId="0" fontId="23" fillId="4" borderId="44" xfId="0" applyFont="1" applyFill="1" applyBorder="1" applyAlignment="1">
      <alignment horizontal="center" vertical="top"/>
    </xf>
    <xf numFmtId="0" fontId="23" fillId="4" borderId="10" xfId="0" applyFont="1" applyFill="1" applyBorder="1" applyAlignment="1">
      <alignment horizontal="center" vertical="top"/>
    </xf>
    <xf numFmtId="0" fontId="23" fillId="4" borderId="38" xfId="0" applyFont="1" applyFill="1" applyBorder="1" applyAlignment="1">
      <alignment horizontal="center" vertical="top"/>
    </xf>
    <xf numFmtId="9" fontId="23" fillId="2" borderId="34" xfId="0" applyNumberFormat="1" applyFont="1" applyFill="1" applyBorder="1" applyAlignment="1">
      <alignment horizontal="center" vertical="top"/>
    </xf>
    <xf numFmtId="0" fontId="23" fillId="2" borderId="30" xfId="0" applyFont="1" applyFill="1" applyBorder="1" applyAlignment="1">
      <alignment horizontal="center" vertical="top"/>
    </xf>
    <xf numFmtId="164" fontId="23" fillId="2" borderId="4" xfId="0" applyNumberFormat="1" applyFont="1" applyFill="1" applyBorder="1" applyAlignment="1">
      <alignment horizontal="center" vertical="top"/>
    </xf>
    <xf numFmtId="0" fontId="19" fillId="2" borderId="48" xfId="0" applyFont="1" applyFill="1" applyBorder="1" applyAlignment="1">
      <alignment horizontal="left" vertical="top" wrapText="1"/>
    </xf>
    <xf numFmtId="0" fontId="19" fillId="2" borderId="5" xfId="0" applyFont="1" applyFill="1" applyBorder="1" applyAlignment="1">
      <alignment horizontal="left" vertical="top" wrapText="1"/>
    </xf>
    <xf numFmtId="0" fontId="19" fillId="2" borderId="49" xfId="0" applyFont="1" applyFill="1" applyBorder="1" applyAlignment="1">
      <alignment horizontal="left" vertical="top" wrapText="1"/>
    </xf>
    <xf numFmtId="0" fontId="23" fillId="2" borderId="34" xfId="0" applyFont="1" applyFill="1" applyBorder="1" applyAlignment="1">
      <alignment horizontal="center" vertical="top"/>
    </xf>
    <xf numFmtId="164" fontId="23" fillId="10" borderId="42" xfId="0" applyNumberFormat="1" applyFont="1" applyFill="1" applyBorder="1" applyAlignment="1">
      <alignment horizontal="center" vertical="top"/>
    </xf>
    <xf numFmtId="0" fontId="8" fillId="10" borderId="14" xfId="0" applyFont="1" applyFill="1" applyBorder="1" applyAlignment="1">
      <alignment horizontal="left" vertical="top" wrapText="1"/>
    </xf>
    <xf numFmtId="0" fontId="23" fillId="10" borderId="14" xfId="0" applyFont="1" applyFill="1" applyBorder="1" applyAlignment="1">
      <alignment horizontal="left" vertical="top" wrapText="1"/>
    </xf>
    <xf numFmtId="164" fontId="23" fillId="10" borderId="44" xfId="0" applyNumberFormat="1" applyFont="1" applyFill="1" applyBorder="1" applyAlignment="1">
      <alignment horizontal="center" vertical="top"/>
    </xf>
    <xf numFmtId="0" fontId="23" fillId="10" borderId="10" xfId="0" applyFont="1" applyFill="1" applyBorder="1" applyAlignment="1">
      <alignment horizontal="left" vertical="top" wrapText="1" indent="1"/>
    </xf>
    <xf numFmtId="0" fontId="19" fillId="10" borderId="0" xfId="0" applyFont="1" applyFill="1" applyBorder="1" applyAlignment="1">
      <alignment horizontal="left" vertical="top" wrapText="1"/>
    </xf>
    <xf numFmtId="0" fontId="19" fillId="10" borderId="24" xfId="0" applyFont="1" applyFill="1" applyBorder="1" applyAlignment="1">
      <alignment horizontal="left" vertical="top" wrapText="1"/>
    </xf>
    <xf numFmtId="0" fontId="3" fillId="3" borderId="7" xfId="0" applyFont="1" applyFill="1" applyBorder="1" applyAlignment="1"/>
    <xf numFmtId="0" fontId="26" fillId="3" borderId="8" xfId="0" applyFont="1" applyFill="1" applyBorder="1" applyAlignment="1"/>
    <xf numFmtId="164" fontId="3" fillId="9" borderId="53" xfId="0" applyNumberFormat="1" applyFont="1" applyFill="1" applyBorder="1" applyAlignment="1">
      <alignment horizontal="left" vertical="top"/>
    </xf>
    <xf numFmtId="164" fontId="3" fillId="9" borderId="0" xfId="0" applyNumberFormat="1" applyFont="1" applyFill="1" applyBorder="1" applyAlignment="1">
      <alignment horizontal="left" vertical="top"/>
    </xf>
    <xf numFmtId="0" fontId="9" fillId="2" borderId="28" xfId="0" applyFont="1" applyFill="1" applyBorder="1" applyAlignment="1">
      <alignment horizontal="left" vertical="top" wrapText="1"/>
    </xf>
    <xf numFmtId="0" fontId="8" fillId="2" borderId="33" xfId="0" applyFont="1" applyFill="1" applyBorder="1" applyAlignment="1">
      <alignment horizontal="left" vertical="top" wrapText="1" indent="1"/>
    </xf>
    <xf numFmtId="164" fontId="23" fillId="2" borderId="25" xfId="0" applyNumberFormat="1" applyFont="1" applyFill="1" applyBorder="1" applyAlignment="1">
      <alignment horizontal="center" vertical="top"/>
    </xf>
    <xf numFmtId="164" fontId="23" fillId="2" borderId="44" xfId="0" applyNumberFormat="1" applyFont="1" applyFill="1" applyBorder="1" applyAlignment="1">
      <alignment horizontal="center" vertical="top"/>
    </xf>
    <xf numFmtId="164" fontId="23" fillId="2" borderId="30" xfId="0" applyNumberFormat="1" applyFont="1" applyFill="1" applyBorder="1" applyAlignment="1">
      <alignment horizontal="center" vertical="top"/>
    </xf>
    <xf numFmtId="0" fontId="19" fillId="2" borderId="23" xfId="0" applyFont="1" applyFill="1" applyBorder="1" applyAlignment="1">
      <alignment horizontal="left" vertical="top" wrapText="1"/>
    </xf>
    <xf numFmtId="0" fontId="19" fillId="2" borderId="0" xfId="0" applyFont="1" applyFill="1" applyBorder="1" applyAlignment="1">
      <alignment horizontal="left" vertical="top" wrapText="1"/>
    </xf>
    <xf numFmtId="0" fontId="19" fillId="2" borderId="24" xfId="0" applyFont="1" applyFill="1" applyBorder="1" applyAlignment="1">
      <alignment horizontal="left" vertical="top" wrapText="1"/>
    </xf>
    <xf numFmtId="0" fontId="23" fillId="2" borderId="17" xfId="0" applyFont="1" applyFill="1" applyBorder="1" applyAlignment="1">
      <alignment horizontal="center" vertical="top"/>
    </xf>
    <xf numFmtId="0" fontId="23" fillId="2" borderId="21" xfId="0" applyFont="1" applyFill="1" applyBorder="1" applyAlignment="1">
      <alignment horizontal="center" vertical="top"/>
    </xf>
    <xf numFmtId="164" fontId="23" fillId="2" borderId="1" xfId="0" applyNumberFormat="1" applyFont="1" applyFill="1" applyBorder="1" applyAlignment="1">
      <alignment horizontal="center" vertical="top"/>
    </xf>
    <xf numFmtId="0" fontId="23" fillId="2" borderId="13" xfId="0" applyFont="1" applyFill="1" applyBorder="1" applyAlignment="1">
      <alignment horizontal="center" vertical="top"/>
    </xf>
    <xf numFmtId="164" fontId="23" fillId="10" borderId="70" xfId="0" applyNumberFormat="1" applyFont="1" applyFill="1" applyBorder="1" applyAlignment="1">
      <alignment horizontal="center" vertical="top"/>
    </xf>
    <xf numFmtId="0" fontId="3" fillId="9" borderId="7" xfId="0" applyFont="1" applyFill="1" applyBorder="1"/>
    <xf numFmtId="0" fontId="3" fillId="9" borderId="4" xfId="0" applyFont="1" applyFill="1" applyBorder="1"/>
    <xf numFmtId="0" fontId="26" fillId="9" borderId="5" xfId="0" applyFont="1" applyFill="1" applyBorder="1"/>
    <xf numFmtId="0" fontId="26" fillId="9" borderId="1" xfId="0" applyFont="1" applyFill="1" applyBorder="1"/>
    <xf numFmtId="0" fontId="26" fillId="9" borderId="2" xfId="0" applyFont="1" applyFill="1" applyBorder="1"/>
    <xf numFmtId="164" fontId="3" fillId="3" borderId="7" xfId="0" applyNumberFormat="1" applyFont="1" applyFill="1" applyBorder="1" applyAlignment="1">
      <alignment horizontal="left" vertical="top"/>
    </xf>
    <xf numFmtId="164" fontId="3" fillId="3" borderId="8" xfId="0" applyNumberFormat="1" applyFont="1" applyFill="1" applyBorder="1" applyAlignment="1">
      <alignment horizontal="left" vertical="top"/>
    </xf>
    <xf numFmtId="164" fontId="9" fillId="2" borderId="7" xfId="0" applyNumberFormat="1" applyFont="1" applyFill="1" applyBorder="1" applyAlignment="1">
      <alignment horizontal="left" vertical="top"/>
    </xf>
    <xf numFmtId="164" fontId="9" fillId="2" borderId="8" xfId="0" applyNumberFormat="1" applyFont="1" applyFill="1" applyBorder="1" applyAlignment="1">
      <alignment horizontal="left" vertical="top"/>
    </xf>
    <xf numFmtId="0" fontId="19" fillId="10" borderId="23" xfId="0" applyFont="1" applyFill="1" applyBorder="1" applyAlignment="1">
      <alignment horizontal="left" vertical="top" wrapText="1"/>
    </xf>
    <xf numFmtId="0" fontId="19" fillId="10" borderId="19" xfId="0" applyFont="1" applyFill="1" applyBorder="1" applyAlignment="1">
      <alignment horizontal="left" vertical="top" wrapText="1"/>
    </xf>
    <xf numFmtId="0" fontId="19" fillId="10" borderId="20" xfId="0" applyFont="1" applyFill="1" applyBorder="1" applyAlignment="1">
      <alignment horizontal="left" vertical="top" wrapText="1"/>
    </xf>
    <xf numFmtId="0" fontId="19" fillId="10" borderId="21" xfId="0" applyFont="1" applyFill="1" applyBorder="1" applyAlignment="1">
      <alignment horizontal="left" vertical="top" wrapText="1"/>
    </xf>
    <xf numFmtId="0" fontId="23" fillId="0" borderId="44" xfId="0" applyFont="1" applyFill="1" applyBorder="1" applyAlignment="1">
      <alignment horizontal="center" vertical="top"/>
    </xf>
    <xf numFmtId="9" fontId="23" fillId="0" borderId="38" xfId="0" applyNumberFormat="1" applyFont="1" applyFill="1" applyBorder="1" applyAlignment="1">
      <alignment horizontal="center" vertical="top"/>
    </xf>
    <xf numFmtId="164" fontId="23" fillId="10" borderId="65" xfId="0" applyNumberFormat="1" applyFont="1" applyFill="1" applyBorder="1" applyAlignment="1">
      <alignment horizontal="center" vertical="top"/>
    </xf>
    <xf numFmtId="9" fontId="23" fillId="10" borderId="46" xfId="0" applyNumberFormat="1" applyFont="1" applyFill="1" applyBorder="1" applyAlignment="1">
      <alignment horizontal="center" vertical="top"/>
    </xf>
    <xf numFmtId="9" fontId="23" fillId="10" borderId="52" xfId="0" applyNumberFormat="1" applyFont="1" applyFill="1" applyBorder="1" applyAlignment="1">
      <alignment horizontal="center" vertical="top"/>
    </xf>
    <xf numFmtId="0" fontId="23" fillId="10" borderId="14" xfId="0" applyFont="1" applyFill="1" applyBorder="1" applyAlignment="1">
      <alignment horizontal="center" vertical="top"/>
    </xf>
    <xf numFmtId="0" fontId="23" fillId="10" borderId="18" xfId="0" applyFont="1" applyFill="1" applyBorder="1" applyAlignment="1">
      <alignment horizontal="center" vertical="top"/>
    </xf>
    <xf numFmtId="0" fontId="23" fillId="10" borderId="45" xfId="0" applyFont="1" applyFill="1" applyBorder="1" applyAlignment="1">
      <alignment horizontal="center" vertical="top"/>
    </xf>
    <xf numFmtId="0" fontId="23" fillId="10" borderId="47" xfId="0" applyFont="1" applyFill="1" applyBorder="1" applyAlignment="1">
      <alignment horizontal="center" vertical="top"/>
    </xf>
    <xf numFmtId="164" fontId="23" fillId="10" borderId="35" xfId="0" applyNumberFormat="1" applyFont="1" applyFill="1" applyBorder="1" applyAlignment="1">
      <alignment horizontal="center" vertical="top"/>
    </xf>
    <xf numFmtId="164" fontId="23" fillId="10" borderId="37" xfId="0" applyNumberFormat="1" applyFont="1" applyFill="1" applyBorder="1" applyAlignment="1">
      <alignment horizontal="center" vertical="top"/>
    </xf>
    <xf numFmtId="0" fontId="23" fillId="10" borderId="25" xfId="0" applyFont="1" applyFill="1" applyBorder="1" applyAlignment="1">
      <alignment horizontal="center" vertical="top"/>
    </xf>
    <xf numFmtId="0" fontId="23" fillId="10" borderId="60" xfId="0" applyFont="1" applyFill="1" applyBorder="1" applyAlignment="1">
      <alignment horizontal="center" vertical="top"/>
    </xf>
    <xf numFmtId="9" fontId="23" fillId="10" borderId="50" xfId="0" applyNumberFormat="1" applyFont="1" applyFill="1" applyBorder="1" applyAlignment="1">
      <alignment horizontal="center" vertical="top"/>
    </xf>
    <xf numFmtId="0" fontId="23" fillId="10" borderId="39" xfId="0" applyFont="1" applyFill="1" applyBorder="1" applyAlignment="1">
      <alignment horizontal="center" vertical="top"/>
    </xf>
    <xf numFmtId="0" fontId="23" fillId="2" borderId="50" xfId="0" applyFont="1" applyFill="1" applyBorder="1" applyAlignment="1">
      <alignment horizontal="center" vertical="top"/>
    </xf>
    <xf numFmtId="0" fontId="9" fillId="2" borderId="14" xfId="0" applyFont="1" applyFill="1" applyBorder="1" applyAlignment="1">
      <alignment horizontal="left" vertical="top" wrapText="1"/>
    </xf>
    <xf numFmtId="0" fontId="19" fillId="2" borderId="14" xfId="0" applyFont="1" applyFill="1" applyBorder="1" applyAlignment="1">
      <alignment horizontal="left" vertical="top" wrapText="1"/>
    </xf>
    <xf numFmtId="0" fontId="22" fillId="10" borderId="23" xfId="0" applyFont="1" applyFill="1" applyBorder="1" applyAlignment="1">
      <alignment horizontal="left" vertical="top" wrapText="1"/>
    </xf>
    <xf numFmtId="0" fontId="22" fillId="10" borderId="0" xfId="0" applyFont="1" applyFill="1" applyBorder="1" applyAlignment="1">
      <alignment horizontal="left" vertical="top" wrapText="1"/>
    </xf>
    <xf numFmtId="0" fontId="22" fillId="10" borderId="48" xfId="0" applyFont="1" applyFill="1" applyBorder="1" applyAlignment="1">
      <alignment horizontal="left" vertical="top" wrapText="1"/>
    </xf>
    <xf numFmtId="0" fontId="22" fillId="10" borderId="5" xfId="0" applyFont="1" applyFill="1" applyBorder="1" applyAlignment="1">
      <alignment horizontal="left" vertical="top" wrapText="1"/>
    </xf>
    <xf numFmtId="0" fontId="22" fillId="2" borderId="2" xfId="0" applyFont="1" applyFill="1" applyBorder="1" applyAlignment="1">
      <alignment horizontal="left" vertical="top" wrapText="1"/>
    </xf>
    <xf numFmtId="164" fontId="22" fillId="2" borderId="54" xfId="0" applyNumberFormat="1" applyFont="1" applyFill="1" applyBorder="1" applyAlignment="1">
      <alignment horizontal="center" vertical="top"/>
    </xf>
    <xf numFmtId="164" fontId="22" fillId="2" borderId="53" xfId="0" applyNumberFormat="1" applyFont="1" applyFill="1" applyBorder="1" applyAlignment="1">
      <alignment horizontal="center" vertical="top"/>
    </xf>
    <xf numFmtId="164" fontId="22" fillId="2" borderId="4" xfId="0" applyNumberFormat="1" applyFont="1" applyFill="1" applyBorder="1" applyAlignment="1">
      <alignment horizontal="center" vertical="top"/>
    </xf>
    <xf numFmtId="0" fontId="22" fillId="2" borderId="16" xfId="0" applyFont="1" applyFill="1" applyBorder="1" applyAlignment="1">
      <alignment horizontal="left" vertical="top" wrapText="1"/>
    </xf>
    <xf numFmtId="0" fontId="22" fillId="2" borderId="23" xfId="0" applyFont="1" applyFill="1" applyBorder="1" applyAlignment="1">
      <alignment horizontal="left" vertical="top" wrapText="1"/>
    </xf>
    <xf numFmtId="0" fontId="22" fillId="2" borderId="0" xfId="0" applyFont="1" applyFill="1" applyBorder="1" applyAlignment="1">
      <alignment horizontal="left" vertical="top" wrapText="1"/>
    </xf>
    <xf numFmtId="0" fontId="22" fillId="2" borderId="48" xfId="0" applyFont="1" applyFill="1" applyBorder="1" applyAlignment="1">
      <alignment horizontal="left" vertical="top" wrapText="1"/>
    </xf>
    <xf numFmtId="0" fontId="22" fillId="2" borderId="5" xfId="0" applyFont="1" applyFill="1" applyBorder="1" applyAlignment="1">
      <alignment horizontal="left" vertical="top" wrapText="1"/>
    </xf>
    <xf numFmtId="0" fontId="22" fillId="10" borderId="58" xfId="0" applyFont="1" applyFill="1" applyBorder="1" applyAlignment="1">
      <alignment horizontal="left" vertical="top" wrapText="1"/>
    </xf>
    <xf numFmtId="0" fontId="22" fillId="10" borderId="36" xfId="0" applyFont="1" applyFill="1" applyBorder="1" applyAlignment="1">
      <alignment horizontal="left" vertical="top" wrapText="1"/>
    </xf>
    <xf numFmtId="164" fontId="22" fillId="10" borderId="54" xfId="0" applyNumberFormat="1" applyFont="1" applyFill="1" applyBorder="1" applyAlignment="1">
      <alignment horizontal="center" vertical="top"/>
    </xf>
    <xf numFmtId="164" fontId="22" fillId="10" borderId="53" xfId="0" applyNumberFormat="1" applyFont="1" applyFill="1" applyBorder="1" applyAlignment="1">
      <alignment horizontal="center" vertical="top"/>
    </xf>
    <xf numFmtId="164" fontId="22" fillId="10" borderId="65" xfId="0" applyNumberFormat="1" applyFont="1" applyFill="1" applyBorder="1" applyAlignment="1">
      <alignment horizontal="center" vertical="top"/>
    </xf>
    <xf numFmtId="0" fontId="22" fillId="10" borderId="16" xfId="0" applyFont="1" applyFill="1" applyBorder="1" applyAlignment="1">
      <alignment horizontal="left" vertical="top" wrapText="1"/>
    </xf>
    <xf numFmtId="0" fontId="22" fillId="10" borderId="19" xfId="0" applyFont="1" applyFill="1" applyBorder="1" applyAlignment="1">
      <alignment horizontal="left" vertical="top" wrapText="1"/>
    </xf>
    <xf numFmtId="0" fontId="22" fillId="10" borderId="20" xfId="0" applyFont="1" applyFill="1" applyBorder="1" applyAlignment="1">
      <alignment horizontal="left" vertical="top"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67" xfId="0" applyFont="1" applyFill="1" applyBorder="1" applyAlignment="1">
      <alignment horizontal="center" vertical="center"/>
    </xf>
    <xf numFmtId="0" fontId="8" fillId="4" borderId="23" xfId="0" applyFont="1" applyFill="1" applyBorder="1" applyAlignment="1">
      <alignment horizontal="center" vertical="center"/>
    </xf>
    <xf numFmtId="0" fontId="8" fillId="4" borderId="0" xfId="0" applyFont="1" applyFill="1" applyBorder="1" applyAlignment="1">
      <alignment horizontal="center" vertical="center"/>
    </xf>
    <xf numFmtId="0" fontId="8" fillId="4" borderId="61" xfId="0" applyFont="1" applyFill="1" applyBorder="1" applyAlignment="1">
      <alignment horizontal="center" vertical="center"/>
    </xf>
    <xf numFmtId="0" fontId="8" fillId="4" borderId="48"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62" xfId="0" applyFont="1" applyFill="1" applyBorder="1" applyAlignment="1">
      <alignment horizontal="center" vertical="center"/>
    </xf>
    <xf numFmtId="0" fontId="22" fillId="10" borderId="10" xfId="0" applyFont="1" applyFill="1" applyBorder="1" applyAlignment="1">
      <alignment horizontal="left" vertical="top" wrapText="1"/>
    </xf>
    <xf numFmtId="0" fontId="22" fillId="10" borderId="33" xfId="0" applyFont="1" applyFill="1" applyBorder="1" applyAlignment="1">
      <alignment horizontal="left" vertical="top" wrapText="1"/>
    </xf>
    <xf numFmtId="0" fontId="8" fillId="2" borderId="14" xfId="0" applyFont="1" applyFill="1" applyBorder="1" applyAlignment="1">
      <alignment horizontal="left" vertical="top" wrapText="1" indent="1"/>
    </xf>
    <xf numFmtId="0" fontId="22" fillId="2" borderId="14" xfId="0" applyFont="1" applyFill="1" applyBorder="1" applyAlignment="1">
      <alignment horizontal="left" vertical="top" wrapText="1" indent="1"/>
    </xf>
    <xf numFmtId="0" fontId="22" fillId="2" borderId="15" xfId="0" applyFont="1" applyFill="1" applyBorder="1" applyAlignment="1">
      <alignment horizontal="left" vertical="top" wrapText="1" indent="1"/>
    </xf>
    <xf numFmtId="0" fontId="22" fillId="2" borderId="10" xfId="0" applyFont="1" applyFill="1" applyBorder="1" applyAlignment="1">
      <alignment horizontal="left" vertical="top" wrapText="1" indent="1"/>
    </xf>
    <xf numFmtId="0" fontId="22" fillId="2" borderId="11" xfId="0" applyFont="1" applyFill="1" applyBorder="1" applyAlignment="1">
      <alignment horizontal="left" vertical="top" wrapText="1" indent="1"/>
    </xf>
    <xf numFmtId="164" fontId="22" fillId="10" borderId="4" xfId="0" applyNumberFormat="1" applyFont="1" applyFill="1" applyBorder="1" applyAlignment="1">
      <alignment horizontal="center" vertical="top"/>
    </xf>
    <xf numFmtId="0" fontId="22" fillId="2" borderId="28" xfId="0" applyFont="1" applyFill="1" applyBorder="1" applyAlignment="1">
      <alignment horizontal="left" vertical="top" wrapText="1"/>
    </xf>
    <xf numFmtId="0" fontId="22" fillId="2" borderId="59" xfId="0" applyFont="1" applyFill="1" applyBorder="1" applyAlignment="1">
      <alignment horizontal="left" vertical="top" wrapText="1"/>
    </xf>
    <xf numFmtId="164" fontId="22" fillId="2" borderId="45" xfId="0" applyNumberFormat="1" applyFont="1" applyFill="1" applyBorder="1" applyAlignment="1">
      <alignment horizontal="center" vertical="top"/>
    </xf>
    <xf numFmtId="164" fontId="22" fillId="2" borderId="37" xfId="0" applyNumberFormat="1" applyFont="1" applyFill="1" applyBorder="1" applyAlignment="1">
      <alignment horizontal="center" vertical="top"/>
    </xf>
    <xf numFmtId="164" fontId="22" fillId="2" borderId="47" xfId="0" applyNumberFormat="1" applyFont="1" applyFill="1" applyBorder="1" applyAlignment="1">
      <alignment horizontal="center" vertical="top"/>
    </xf>
    <xf numFmtId="164" fontId="22" fillId="10" borderId="35" xfId="0" applyNumberFormat="1" applyFont="1" applyFill="1" applyBorder="1" applyAlignment="1">
      <alignment horizontal="center" vertical="top"/>
    </xf>
    <xf numFmtId="164" fontId="22" fillId="10" borderId="37" xfId="0" applyNumberFormat="1" applyFont="1" applyFill="1" applyBorder="1" applyAlignment="1">
      <alignment horizontal="center" vertical="top"/>
    </xf>
    <xf numFmtId="164" fontId="22" fillId="10" borderId="39" xfId="0" applyNumberFormat="1" applyFont="1" applyFill="1" applyBorder="1" applyAlignment="1">
      <alignment horizontal="center" vertical="top"/>
    </xf>
    <xf numFmtId="164" fontId="22" fillId="2" borderId="39" xfId="0" applyNumberFormat="1" applyFont="1" applyFill="1" applyBorder="1" applyAlignment="1">
      <alignment horizontal="center" vertical="top"/>
    </xf>
    <xf numFmtId="0" fontId="22" fillId="2" borderId="15" xfId="0" applyFont="1" applyFill="1" applyBorder="1" applyAlignment="1">
      <alignment vertical="top" wrapText="1"/>
    </xf>
    <xf numFmtId="0" fontId="22" fillId="2" borderId="16" xfId="0" applyFont="1" applyFill="1" applyBorder="1" applyAlignment="1">
      <alignment vertical="top" wrapText="1"/>
    </xf>
    <xf numFmtId="0" fontId="22" fillId="2" borderId="0" xfId="0" applyFont="1" applyFill="1" applyBorder="1" applyAlignment="1">
      <alignment vertical="top" wrapText="1"/>
    </xf>
    <xf numFmtId="0" fontId="22" fillId="2" borderId="5" xfId="0" applyFont="1" applyFill="1" applyBorder="1" applyAlignment="1">
      <alignment vertical="top" wrapText="1"/>
    </xf>
    <xf numFmtId="0" fontId="22" fillId="10" borderId="56" xfId="0" applyFont="1" applyFill="1" applyBorder="1" applyAlignment="1">
      <alignment horizontal="left" vertical="top" wrapText="1"/>
    </xf>
    <xf numFmtId="0" fontId="22" fillId="10" borderId="63" xfId="0" applyFont="1" applyFill="1" applyBorder="1" applyAlignment="1">
      <alignment horizontal="left" vertical="top" wrapText="1"/>
    </xf>
    <xf numFmtId="0" fontId="22" fillId="10" borderId="26" xfId="0" applyFont="1" applyFill="1" applyBorder="1" applyAlignment="1">
      <alignment horizontal="left" vertical="top" wrapText="1"/>
    </xf>
    <xf numFmtId="164" fontId="22" fillId="10" borderId="45" xfId="0" applyNumberFormat="1" applyFont="1" applyFill="1" applyBorder="1" applyAlignment="1">
      <alignment horizontal="center" vertical="top"/>
    </xf>
    <xf numFmtId="164" fontId="22" fillId="10" borderId="47" xfId="0" applyNumberFormat="1" applyFont="1" applyFill="1" applyBorder="1" applyAlignment="1">
      <alignment horizontal="center" vertical="top"/>
    </xf>
    <xf numFmtId="0" fontId="8" fillId="2" borderId="5" xfId="0" applyFont="1" applyFill="1" applyBorder="1" applyAlignment="1">
      <alignment horizontal="left" vertical="top"/>
    </xf>
    <xf numFmtId="0" fontId="8" fillId="2" borderId="6" xfId="0" applyFont="1" applyFill="1" applyBorder="1" applyAlignment="1">
      <alignment horizontal="left" vertical="top"/>
    </xf>
    <xf numFmtId="0" fontId="22" fillId="2" borderId="12" xfId="0" applyFont="1" applyFill="1" applyBorder="1" applyAlignment="1">
      <alignment horizontal="left" vertical="top" wrapText="1" indent="1"/>
    </xf>
    <xf numFmtId="0" fontId="21" fillId="2" borderId="1" xfId="0" applyFont="1" applyFill="1" applyBorder="1"/>
    <xf numFmtId="0" fontId="21" fillId="2" borderId="2" xfId="0" applyFont="1" applyFill="1" applyBorder="1"/>
    <xf numFmtId="0" fontId="21" fillId="2" borderId="3" xfId="0" applyFont="1" applyFill="1" applyBorder="1"/>
    <xf numFmtId="49" fontId="8" fillId="2" borderId="53" xfId="0" applyNumberFormat="1" applyFont="1" applyFill="1" applyBorder="1"/>
    <xf numFmtId="49" fontId="8" fillId="2" borderId="0" xfId="0" applyNumberFormat="1" applyFont="1" applyFill="1" applyBorder="1"/>
    <xf numFmtId="49" fontId="8" fillId="2" borderId="61" xfId="0" applyNumberFormat="1" applyFont="1" applyFill="1" applyBorder="1"/>
    <xf numFmtId="0" fontId="8" fillId="2" borderId="53" xfId="0" applyFont="1" applyFill="1" applyBorder="1"/>
    <xf numFmtId="0" fontId="8" fillId="2" borderId="0" xfId="0" applyFont="1" applyFill="1" applyBorder="1"/>
    <xf numFmtId="0" fontId="8" fillId="2" borderId="61" xfId="0" applyFont="1" applyFill="1" applyBorder="1"/>
    <xf numFmtId="0" fontId="8" fillId="2" borderId="7" xfId="0" applyFont="1" applyFill="1" applyBorder="1"/>
    <xf numFmtId="0" fontId="8" fillId="2" borderId="8" xfId="0" applyFont="1" applyFill="1" applyBorder="1"/>
    <xf numFmtId="0" fontId="8" fillId="2" borderId="9" xfId="0" applyFont="1" applyFill="1" applyBorder="1"/>
    <xf numFmtId="0" fontId="3" fillId="3" borderId="1" xfId="0" applyFont="1" applyFill="1" applyBorder="1" applyAlignment="1">
      <alignment vertical="top"/>
    </xf>
    <xf numFmtId="0" fontId="3" fillId="3" borderId="2" xfId="0" applyFont="1" applyFill="1" applyBorder="1" applyAlignment="1">
      <alignment vertical="top"/>
    </xf>
    <xf numFmtId="0" fontId="8" fillId="2" borderId="2" xfId="0" applyFont="1" applyFill="1" applyBorder="1" applyAlignment="1">
      <alignment vertical="top" wrapText="1"/>
    </xf>
    <xf numFmtId="0" fontId="8" fillId="2" borderId="3" xfId="0" applyFont="1" applyFill="1" applyBorder="1" applyAlignment="1">
      <alignment vertical="top" wrapText="1"/>
    </xf>
    <xf numFmtId="0" fontId="8" fillId="2" borderId="0" xfId="0" applyFont="1" applyFill="1" applyAlignment="1">
      <alignment vertical="top"/>
    </xf>
    <xf numFmtId="0" fontId="22" fillId="10" borderId="16" xfId="0" applyFont="1" applyFill="1" applyBorder="1" applyAlignment="1">
      <alignment horizontal="left" vertical="top" wrapText="1" indent="1"/>
    </xf>
    <xf numFmtId="0" fontId="22" fillId="10" borderId="16" xfId="0" applyFont="1" applyFill="1" applyBorder="1" applyAlignment="1">
      <alignment horizontal="left" vertical="top" wrapText="1" indent="2"/>
    </xf>
    <xf numFmtId="0" fontId="22" fillId="10" borderId="20" xfId="0" applyFont="1" applyFill="1" applyBorder="1" applyAlignment="1">
      <alignment horizontal="left" vertical="top" wrapText="1" indent="1"/>
    </xf>
    <xf numFmtId="0" fontId="22" fillId="10" borderId="12" xfId="0" applyFont="1" applyFill="1" applyBorder="1" applyAlignment="1">
      <alignment horizontal="left" vertical="top" wrapText="1" indent="1"/>
    </xf>
    <xf numFmtId="0" fontId="22" fillId="10" borderId="10" xfId="0" applyFont="1" applyFill="1" applyBorder="1" applyAlignment="1">
      <alignment horizontal="left" vertical="top" wrapText="1" indent="1"/>
    </xf>
    <xf numFmtId="0" fontId="22" fillId="10" borderId="11" xfId="0" applyFont="1" applyFill="1" applyBorder="1" applyAlignment="1">
      <alignment horizontal="left" vertical="top" wrapText="1" indent="1"/>
    </xf>
    <xf numFmtId="0" fontId="22" fillId="10" borderId="8" xfId="0" applyFont="1" applyFill="1" applyBorder="1" applyAlignment="1">
      <alignment horizontal="left" vertical="top" wrapText="1"/>
    </xf>
    <xf numFmtId="0" fontId="33" fillId="2" borderId="2" xfId="0" applyFont="1" applyFill="1" applyBorder="1" applyAlignment="1">
      <alignment horizontal="left" vertical="top"/>
    </xf>
    <xf numFmtId="0" fontId="33" fillId="2" borderId="3" xfId="0" applyFont="1" applyFill="1" applyBorder="1" applyAlignment="1">
      <alignment horizontal="left" vertical="top"/>
    </xf>
    <xf numFmtId="0" fontId="8" fillId="2" borderId="7" xfId="0" applyFont="1" applyFill="1" applyBorder="1" applyAlignment="1">
      <alignment wrapText="1"/>
    </xf>
    <xf numFmtId="0" fontId="32" fillId="2" borderId="8" xfId="0" applyFont="1" applyFill="1" applyBorder="1" applyAlignment="1">
      <alignment wrapText="1"/>
    </xf>
    <xf numFmtId="0" fontId="32" fillId="2" borderId="9" xfId="0" applyFont="1" applyFill="1" applyBorder="1" applyAlignment="1">
      <alignment wrapText="1"/>
    </xf>
    <xf numFmtId="0" fontId="34" fillId="3" borderId="1" xfId="0" applyFont="1" applyFill="1" applyBorder="1" applyAlignment="1">
      <alignment vertical="top"/>
    </xf>
    <xf numFmtId="0" fontId="34" fillId="3" borderId="2" xfId="0" applyFont="1" applyFill="1" applyBorder="1" applyAlignment="1">
      <alignment vertical="top"/>
    </xf>
    <xf numFmtId="0" fontId="32" fillId="2" borderId="28" xfId="0" applyFont="1" applyFill="1" applyBorder="1" applyAlignment="1">
      <alignment horizontal="left" vertical="top" wrapText="1"/>
    </xf>
    <xf numFmtId="0" fontId="8" fillId="0" borderId="10" xfId="0" applyFont="1" applyBorder="1" applyAlignment="1">
      <alignment horizontal="left" vertical="top" wrapText="1"/>
    </xf>
    <xf numFmtId="0" fontId="32" fillId="0" borderId="10" xfId="0" applyFont="1" applyBorder="1" applyAlignment="1">
      <alignment horizontal="left" vertical="top" wrapText="1"/>
    </xf>
    <xf numFmtId="0" fontId="32" fillId="2" borderId="4" xfId="0" applyFont="1" applyFill="1" applyBorder="1" applyAlignment="1">
      <alignment horizontal="left" vertical="top"/>
    </xf>
    <xf numFmtId="0" fontId="32" fillId="2" borderId="5" xfId="0" applyFont="1" applyFill="1" applyBorder="1" applyAlignment="1">
      <alignment horizontal="left" vertical="top"/>
    </xf>
    <xf numFmtId="0" fontId="32" fillId="2" borderId="6" xfId="0" applyFont="1" applyFill="1" applyBorder="1" applyAlignment="1">
      <alignment horizontal="left" vertical="top"/>
    </xf>
    <xf numFmtId="0" fontId="33" fillId="2" borderId="1" xfId="0" applyFont="1" applyFill="1" applyBorder="1"/>
    <xf numFmtId="0" fontId="33" fillId="2" borderId="2" xfId="0" applyFont="1" applyFill="1" applyBorder="1"/>
    <xf numFmtId="0" fontId="33" fillId="2" borderId="3" xfId="0" applyFont="1" applyFill="1" applyBorder="1"/>
    <xf numFmtId="0" fontId="32" fillId="2" borderId="53" xfId="0" applyFont="1" applyFill="1" applyBorder="1"/>
    <xf numFmtId="0" fontId="32" fillId="2" borderId="0" xfId="0" applyFont="1" applyFill="1" applyBorder="1"/>
    <xf numFmtId="0" fontId="32" fillId="2" borderId="61" xfId="0" applyFont="1" applyFill="1" applyBorder="1"/>
    <xf numFmtId="49" fontId="32" fillId="2" borderId="53" xfId="0" applyNumberFormat="1" applyFont="1" applyFill="1" applyBorder="1"/>
    <xf numFmtId="49" fontId="32" fillId="2" borderId="0" xfId="0" applyNumberFormat="1" applyFont="1" applyFill="1" applyBorder="1"/>
    <xf numFmtId="49" fontId="32" fillId="2" borderId="61" xfId="0" applyNumberFormat="1" applyFont="1" applyFill="1" applyBorder="1"/>
    <xf numFmtId="0" fontId="32" fillId="2" borderId="10" xfId="0" applyFont="1" applyFill="1" applyBorder="1" applyAlignment="1">
      <alignment horizontal="left" vertical="top" wrapText="1"/>
    </xf>
    <xf numFmtId="0" fontId="32" fillId="2" borderId="1" xfId="0" applyFont="1" applyFill="1" applyBorder="1" applyAlignment="1">
      <alignment vertical="top" wrapText="1"/>
    </xf>
    <xf numFmtId="0" fontId="32" fillId="2" borderId="2" xfId="0" applyFont="1" applyFill="1" applyBorder="1" applyAlignment="1">
      <alignment vertical="top" wrapText="1"/>
    </xf>
    <xf numFmtId="0" fontId="32" fillId="2" borderId="3" xfId="0" applyFont="1" applyFill="1" applyBorder="1" applyAlignment="1">
      <alignment vertical="top" wrapText="1"/>
    </xf>
    <xf numFmtId="0" fontId="34" fillId="9" borderId="1" xfId="0" applyFont="1" applyFill="1" applyBorder="1" applyAlignment="1">
      <alignment horizontal="left" vertical="top" wrapText="1"/>
    </xf>
    <xf numFmtId="0" fontId="34" fillId="9" borderId="2" xfId="0" applyFont="1" applyFill="1" applyBorder="1" applyAlignment="1">
      <alignment horizontal="left" vertical="top" wrapText="1"/>
    </xf>
    <xf numFmtId="0" fontId="34" fillId="9" borderId="3" xfId="0" applyFont="1" applyFill="1" applyBorder="1" applyAlignment="1">
      <alignment horizontal="left" vertical="top" wrapText="1"/>
    </xf>
    <xf numFmtId="0" fontId="32" fillId="2" borderId="0" xfId="0" applyFont="1" applyFill="1" applyAlignment="1">
      <alignment vertical="top"/>
    </xf>
    <xf numFmtId="0" fontId="32" fillId="2" borderId="0" xfId="0" applyFont="1" applyFill="1" applyAlignment="1">
      <alignment vertical="top" wrapText="1"/>
    </xf>
    <xf numFmtId="0" fontId="8" fillId="2" borderId="33" xfId="0" applyFont="1" applyFill="1" applyBorder="1" applyAlignment="1">
      <alignment horizontal="left" vertical="top" wrapText="1"/>
    </xf>
    <xf numFmtId="0" fontId="32" fillId="2" borderId="33" xfId="0" applyFont="1" applyFill="1" applyBorder="1" applyAlignment="1">
      <alignment horizontal="left" vertical="top" wrapText="1"/>
    </xf>
    <xf numFmtId="0" fontId="32" fillId="10" borderId="5" xfId="0" applyFont="1" applyFill="1" applyBorder="1" applyAlignment="1">
      <alignment horizontal="left" vertical="top" wrapText="1"/>
    </xf>
    <xf numFmtId="0" fontId="32" fillId="10" borderId="49" xfId="0" applyFont="1" applyFill="1" applyBorder="1" applyAlignment="1">
      <alignment horizontal="left" vertical="top" wrapText="1"/>
    </xf>
    <xf numFmtId="0" fontId="34" fillId="9" borderId="65" xfId="0" applyFont="1" applyFill="1" applyBorder="1" applyAlignment="1">
      <alignment horizontal="left" vertical="top" wrapText="1"/>
    </xf>
    <xf numFmtId="0" fontId="34" fillId="9" borderId="20" xfId="0" applyFont="1" applyFill="1" applyBorder="1" applyAlignment="1">
      <alignment horizontal="left" vertical="top" wrapText="1"/>
    </xf>
    <xf numFmtId="0" fontId="34" fillId="9" borderId="62" xfId="0" applyFont="1" applyFill="1" applyBorder="1" applyAlignment="1">
      <alignment horizontal="left" vertical="top" wrapText="1"/>
    </xf>
    <xf numFmtId="0" fontId="32" fillId="2" borderId="8" xfId="0" applyFont="1" applyFill="1" applyBorder="1"/>
    <xf numFmtId="0" fontId="32" fillId="2" borderId="9" xfId="0" applyFont="1" applyFill="1" applyBorder="1"/>
    <xf numFmtId="0" fontId="8" fillId="0" borderId="56" xfId="0" applyFont="1" applyFill="1" applyBorder="1" applyAlignment="1">
      <alignment horizontal="left" vertical="top" wrapText="1"/>
    </xf>
    <xf numFmtId="0" fontId="32" fillId="0" borderId="56" xfId="0" applyFont="1" applyFill="1" applyBorder="1" applyAlignment="1">
      <alignment horizontal="left" vertical="top" wrapText="1"/>
    </xf>
    <xf numFmtId="0" fontId="32" fillId="0" borderId="63" xfId="0" applyFont="1" applyFill="1" applyBorder="1" applyAlignment="1">
      <alignment horizontal="left" vertical="top" wrapText="1"/>
    </xf>
    <xf numFmtId="164" fontId="32" fillId="10" borderId="35" xfId="0" applyNumberFormat="1" applyFont="1" applyFill="1" applyBorder="1" applyAlignment="1">
      <alignment horizontal="center" vertical="top"/>
    </xf>
    <xf numFmtId="164" fontId="32" fillId="10" borderId="37" xfId="0" applyNumberFormat="1" applyFont="1" applyFill="1" applyBorder="1" applyAlignment="1">
      <alignment horizontal="center" vertical="top"/>
    </xf>
    <xf numFmtId="0" fontId="32" fillId="10" borderId="28" xfId="0" applyFont="1" applyFill="1" applyBorder="1" applyAlignment="1">
      <alignment horizontal="left" vertical="top" wrapText="1"/>
    </xf>
    <xf numFmtId="0" fontId="32" fillId="10" borderId="59" xfId="0" applyFont="1" applyFill="1" applyBorder="1" applyAlignment="1">
      <alignment horizontal="left" vertical="top" wrapText="1"/>
    </xf>
    <xf numFmtId="0" fontId="8" fillId="10" borderId="17" xfId="0" applyFont="1" applyFill="1" applyBorder="1" applyAlignment="1">
      <alignment horizontal="left" vertical="top" wrapText="1"/>
    </xf>
    <xf numFmtId="0" fontId="32" fillId="10" borderId="14" xfId="0" applyFont="1" applyFill="1" applyBorder="1" applyAlignment="1">
      <alignment horizontal="left" vertical="top" wrapText="1"/>
    </xf>
    <xf numFmtId="0" fontId="32" fillId="10" borderId="15" xfId="0" applyFont="1" applyFill="1" applyBorder="1" applyAlignment="1">
      <alignment horizontal="left" vertical="top" wrapText="1"/>
    </xf>
    <xf numFmtId="0" fontId="32" fillId="10" borderId="60" xfId="0" applyFont="1" applyFill="1" applyBorder="1" applyAlignment="1">
      <alignment horizontal="left" vertical="top" wrapText="1"/>
    </xf>
    <xf numFmtId="0" fontId="32" fillId="10" borderId="48" xfId="0" applyFont="1" applyFill="1" applyBorder="1" applyAlignment="1">
      <alignment horizontal="left" vertical="top" wrapText="1"/>
    </xf>
    <xf numFmtId="0" fontId="32" fillId="0" borderId="28" xfId="0" applyFont="1" applyFill="1" applyBorder="1" applyAlignment="1">
      <alignment horizontal="left" vertical="top" wrapText="1"/>
    </xf>
    <xf numFmtId="0" fontId="32" fillId="0" borderId="59" xfId="0" applyFont="1" applyFill="1" applyBorder="1" applyAlignment="1">
      <alignment horizontal="left" vertical="top" wrapText="1"/>
    </xf>
    <xf numFmtId="164" fontId="32" fillId="0" borderId="45" xfId="0" applyNumberFormat="1" applyFont="1" applyFill="1" applyBorder="1" applyAlignment="1">
      <alignment horizontal="center" vertical="top"/>
    </xf>
    <xf numFmtId="164" fontId="32" fillId="0" borderId="37" xfId="0" applyNumberFormat="1" applyFont="1" applyFill="1" applyBorder="1" applyAlignment="1">
      <alignment horizontal="center" vertical="top"/>
    </xf>
    <xf numFmtId="164" fontId="32" fillId="0" borderId="47" xfId="0" applyNumberFormat="1" applyFont="1" applyFill="1" applyBorder="1" applyAlignment="1">
      <alignment horizontal="center" vertical="top"/>
    </xf>
    <xf numFmtId="0" fontId="32" fillId="2" borderId="12" xfId="0" applyFont="1" applyFill="1" applyBorder="1" applyAlignment="1">
      <alignment horizontal="left" vertical="top" wrapText="1" indent="1"/>
    </xf>
    <xf numFmtId="0" fontId="32" fillId="2" borderId="13" xfId="0" applyFont="1" applyFill="1" applyBorder="1" applyAlignment="1">
      <alignment horizontal="left" vertical="top" wrapText="1" indent="1"/>
    </xf>
    <xf numFmtId="0" fontId="32" fillId="2" borderId="11" xfId="0" applyFont="1" applyFill="1" applyBorder="1" applyAlignment="1">
      <alignment horizontal="left" vertical="top" wrapText="1"/>
    </xf>
    <xf numFmtId="164" fontId="32" fillId="0" borderId="39" xfId="0" applyNumberFormat="1" applyFont="1" applyFill="1" applyBorder="1" applyAlignment="1">
      <alignment horizontal="center" vertical="top"/>
    </xf>
    <xf numFmtId="0" fontId="32" fillId="2" borderId="10" xfId="0" applyFont="1" applyFill="1" applyBorder="1" applyAlignment="1">
      <alignment horizontal="left" vertical="top" wrapText="1" indent="1"/>
    </xf>
    <xf numFmtId="0" fontId="32" fillId="2" borderId="11" xfId="0" applyFont="1" applyFill="1" applyBorder="1" applyAlignment="1">
      <alignment horizontal="left" vertical="top" wrapText="1" indent="1"/>
    </xf>
    <xf numFmtId="0" fontId="8" fillId="2" borderId="32" xfId="0" applyFont="1" applyFill="1" applyBorder="1" applyAlignment="1">
      <alignment horizontal="left" vertical="top" wrapText="1" indent="1"/>
    </xf>
    <xf numFmtId="0" fontId="32" fillId="2" borderId="33" xfId="0" applyFont="1" applyFill="1" applyBorder="1" applyAlignment="1">
      <alignment horizontal="left" vertical="top" wrapText="1" indent="1"/>
    </xf>
    <xf numFmtId="0" fontId="32" fillId="2" borderId="64" xfId="0" applyFont="1" applyFill="1" applyBorder="1" applyAlignment="1">
      <alignment horizontal="left" vertical="top" wrapText="1" indent="1"/>
    </xf>
    <xf numFmtId="0" fontId="32" fillId="10" borderId="10" xfId="0" applyFont="1" applyFill="1" applyBorder="1" applyAlignment="1">
      <alignment horizontal="left" vertical="top" wrapText="1"/>
    </xf>
    <xf numFmtId="0" fontId="32" fillId="10" borderId="11" xfId="0" applyFont="1" applyFill="1" applyBorder="1" applyAlignment="1">
      <alignment horizontal="left" vertical="top" wrapText="1"/>
    </xf>
    <xf numFmtId="0" fontId="32" fillId="10" borderId="33" xfId="0" applyFont="1" applyFill="1" applyBorder="1" applyAlignment="1">
      <alignment horizontal="left" vertical="top" wrapText="1"/>
    </xf>
    <xf numFmtId="0" fontId="32" fillId="10" borderId="64" xfId="0" applyFont="1" applyFill="1" applyBorder="1" applyAlignment="1">
      <alignment horizontal="left" vertical="top" wrapText="1"/>
    </xf>
    <xf numFmtId="164" fontId="32" fillId="2" borderId="44" xfId="0" applyNumberFormat="1" applyFont="1" applyFill="1" applyBorder="1" applyAlignment="1">
      <alignment horizontal="center" vertical="top"/>
    </xf>
    <xf numFmtId="164" fontId="32" fillId="2" borderId="30" xfId="0" applyNumberFormat="1" applyFont="1" applyFill="1" applyBorder="1" applyAlignment="1">
      <alignment horizontal="center" vertical="top"/>
    </xf>
    <xf numFmtId="9" fontId="32" fillId="4" borderId="15" xfId="0" applyNumberFormat="1" applyFont="1" applyFill="1" applyBorder="1" applyAlignment="1">
      <alignment horizontal="center" vertical="center" wrapText="1"/>
    </xf>
    <xf numFmtId="9" fontId="32" fillId="4" borderId="16" xfId="0" applyNumberFormat="1" applyFont="1" applyFill="1" applyBorder="1" applyAlignment="1">
      <alignment horizontal="center" vertical="center" wrapText="1"/>
    </xf>
    <xf numFmtId="9" fontId="32" fillId="4" borderId="67" xfId="0" applyNumberFormat="1" applyFont="1" applyFill="1" applyBorder="1" applyAlignment="1">
      <alignment horizontal="center" vertical="center" wrapText="1"/>
    </xf>
    <xf numFmtId="9" fontId="32" fillId="4" borderId="23" xfId="0" applyNumberFormat="1" applyFont="1" applyFill="1" applyBorder="1" applyAlignment="1">
      <alignment horizontal="center" vertical="center" wrapText="1"/>
    </xf>
    <xf numFmtId="9" fontId="32" fillId="4" borderId="0" xfId="0" applyNumberFormat="1" applyFont="1" applyFill="1" applyBorder="1" applyAlignment="1">
      <alignment horizontal="center" vertical="center" wrapText="1"/>
    </xf>
    <xf numFmtId="9" fontId="32" fillId="4" borderId="61" xfId="0" applyNumberFormat="1" applyFont="1" applyFill="1" applyBorder="1" applyAlignment="1">
      <alignment horizontal="center" vertical="center" wrapText="1"/>
    </xf>
    <xf numFmtId="9" fontId="32" fillId="4" borderId="48" xfId="0" applyNumberFormat="1" applyFont="1" applyFill="1" applyBorder="1" applyAlignment="1">
      <alignment horizontal="center" vertical="center" wrapText="1"/>
    </xf>
    <xf numFmtId="9" fontId="32" fillId="4" borderId="5" xfId="0" applyNumberFormat="1" applyFont="1" applyFill="1" applyBorder="1" applyAlignment="1">
      <alignment horizontal="center" vertical="center" wrapText="1"/>
    </xf>
    <xf numFmtId="9" fontId="32" fillId="4" borderId="6" xfId="0" applyNumberFormat="1" applyFont="1" applyFill="1" applyBorder="1" applyAlignment="1">
      <alignment horizontal="center" vertical="center" wrapText="1"/>
    </xf>
    <xf numFmtId="0" fontId="8" fillId="2" borderId="36" xfId="0" applyFont="1" applyFill="1" applyBorder="1" applyAlignment="1">
      <alignment horizontal="left" vertical="top" wrapText="1"/>
    </xf>
    <xf numFmtId="0" fontId="8" fillId="2" borderId="51" xfId="0" applyFont="1" applyFill="1" applyBorder="1" applyAlignment="1">
      <alignment horizontal="left" vertical="top" wrapText="1"/>
    </xf>
    <xf numFmtId="0" fontId="8" fillId="2" borderId="17" xfId="0" applyFont="1" applyFill="1" applyBorder="1" applyAlignment="1">
      <alignment horizontal="left" vertical="top" wrapText="1"/>
    </xf>
    <xf numFmtId="0" fontId="12" fillId="3" borderId="7" xfId="0" applyFont="1" applyFill="1" applyBorder="1" applyAlignment="1">
      <alignment vertical="top"/>
    </xf>
    <xf numFmtId="0" fontId="12" fillId="3" borderId="8" xfId="0" applyFont="1" applyFill="1" applyBorder="1" applyAlignment="1">
      <alignment vertical="top"/>
    </xf>
    <xf numFmtId="0" fontId="11" fillId="2" borderId="7" xfId="0" applyFont="1" applyFill="1" applyBorder="1"/>
    <xf numFmtId="0" fontId="11" fillId="2" borderId="8" xfId="0" applyFont="1" applyFill="1" applyBorder="1"/>
    <xf numFmtId="0" fontId="11" fillId="2" borderId="9" xfId="0" applyFont="1" applyFill="1" applyBorder="1"/>
    <xf numFmtId="0" fontId="12" fillId="9" borderId="7" xfId="0" applyFont="1" applyFill="1" applyBorder="1" applyAlignment="1"/>
    <xf numFmtId="0" fontId="12" fillId="9" borderId="8" xfId="0" applyFont="1" applyFill="1" applyBorder="1" applyAlignment="1"/>
    <xf numFmtId="0" fontId="12" fillId="9" borderId="9" xfId="0" applyFont="1" applyFill="1" applyBorder="1" applyAlignment="1"/>
    <xf numFmtId="0" fontId="11" fillId="2" borderId="10" xfId="0" applyFont="1" applyFill="1" applyBorder="1" applyAlignment="1">
      <alignment horizontal="left" vertical="top" wrapText="1" indent="1"/>
    </xf>
    <xf numFmtId="0" fontId="11" fillId="2" borderId="33" xfId="0" applyFont="1" applyFill="1" applyBorder="1" applyAlignment="1">
      <alignment horizontal="left" vertical="top" wrapText="1" indent="1"/>
    </xf>
    <xf numFmtId="0" fontId="11" fillId="0" borderId="18" xfId="0" applyFont="1" applyFill="1" applyBorder="1" applyAlignment="1">
      <alignment horizontal="left" vertical="top" wrapText="1"/>
    </xf>
    <xf numFmtId="0" fontId="11" fillId="2" borderId="10" xfId="0" applyFont="1" applyFill="1" applyBorder="1" applyAlignment="1">
      <alignment horizontal="left" vertical="top" wrapText="1"/>
    </xf>
    <xf numFmtId="0" fontId="8" fillId="2" borderId="21" xfId="0" applyFont="1" applyFill="1" applyBorder="1" applyAlignment="1">
      <alignment horizontal="left" vertical="top" wrapText="1" indent="1"/>
    </xf>
    <xf numFmtId="0" fontId="11" fillId="2" borderId="18" xfId="0" applyFont="1" applyFill="1" applyBorder="1" applyAlignment="1">
      <alignment horizontal="left" vertical="top" wrapText="1" indent="1"/>
    </xf>
    <xf numFmtId="0" fontId="8" fillId="2" borderId="0" xfId="0" applyFont="1" applyFill="1"/>
    <xf numFmtId="0" fontId="11" fillId="2" borderId="0" xfId="0" applyFont="1" applyFill="1"/>
    <xf numFmtId="0" fontId="8" fillId="2" borderId="18" xfId="0" applyFont="1" applyFill="1" applyBorder="1" applyAlignment="1">
      <alignment horizontal="left" vertical="top" wrapText="1" indent="1"/>
    </xf>
    <xf numFmtId="49" fontId="11" fillId="2" borderId="4" xfId="0" applyNumberFormat="1" applyFont="1" applyFill="1" applyBorder="1"/>
    <xf numFmtId="49" fontId="11" fillId="2" borderId="5" xfId="0" applyNumberFormat="1" applyFont="1" applyFill="1" applyBorder="1"/>
    <xf numFmtId="49" fontId="11" fillId="2" borderId="6" xfId="0" applyNumberFormat="1" applyFont="1" applyFill="1" applyBorder="1"/>
    <xf numFmtId="0" fontId="11" fillId="2" borderId="4" xfId="0" applyFont="1" applyFill="1" applyBorder="1"/>
    <xf numFmtId="0" fontId="11" fillId="2" borderId="5" xfId="0" applyFont="1" applyFill="1" applyBorder="1"/>
    <xf numFmtId="0" fontId="11" fillId="2" borderId="6" xfId="0" applyFont="1" applyFill="1" applyBorder="1"/>
    <xf numFmtId="164" fontId="11" fillId="2" borderId="35" xfId="0" applyNumberFormat="1" applyFont="1" applyFill="1" applyBorder="1" applyAlignment="1">
      <alignment horizontal="center" vertical="top"/>
    </xf>
    <xf numFmtId="164" fontId="11" fillId="2" borderId="37" xfId="0" applyNumberFormat="1" applyFont="1" applyFill="1" applyBorder="1" applyAlignment="1">
      <alignment horizontal="center" vertical="top"/>
    </xf>
    <xf numFmtId="164" fontId="11" fillId="2" borderId="39" xfId="0" applyNumberFormat="1" applyFont="1" applyFill="1" applyBorder="1" applyAlignment="1">
      <alignment horizontal="center" vertical="top"/>
    </xf>
    <xf numFmtId="0" fontId="11" fillId="2" borderId="4" xfId="0" applyFont="1" applyFill="1" applyBorder="1" applyAlignment="1">
      <alignment horizontal="left" vertical="top"/>
    </xf>
    <xf numFmtId="0" fontId="11" fillId="2" borderId="5" xfId="0" applyFont="1" applyFill="1" applyBorder="1" applyAlignment="1">
      <alignment horizontal="left" vertical="top"/>
    </xf>
    <xf numFmtId="0" fontId="11" fillId="2" borderId="6" xfId="0" applyFont="1" applyFill="1" applyBorder="1" applyAlignment="1">
      <alignment horizontal="left" vertical="top"/>
    </xf>
    <xf numFmtId="0" fontId="11" fillId="10" borderId="10" xfId="0" applyFont="1" applyFill="1" applyBorder="1" applyAlignment="1">
      <alignment horizontal="left" vertical="top" wrapText="1"/>
    </xf>
    <xf numFmtId="0" fontId="8" fillId="10" borderId="33" xfId="0" applyFont="1" applyFill="1" applyBorder="1" applyAlignment="1">
      <alignment horizontal="left" vertical="top" wrapText="1" indent="1"/>
    </xf>
    <xf numFmtId="0" fontId="11" fillId="10" borderId="33" xfId="0" applyFont="1" applyFill="1" applyBorder="1" applyAlignment="1">
      <alignment horizontal="left" vertical="top" wrapText="1" indent="1"/>
    </xf>
    <xf numFmtId="0" fontId="11" fillId="0" borderId="28" xfId="0" applyFont="1" applyFill="1" applyBorder="1" applyAlignment="1">
      <alignment horizontal="left" vertical="top" wrapText="1"/>
    </xf>
    <xf numFmtId="0" fontId="12" fillId="9" borderId="1" xfId="0" applyFont="1" applyFill="1" applyBorder="1" applyAlignment="1">
      <alignment vertical="top"/>
    </xf>
    <xf numFmtId="0" fontId="12" fillId="9" borderId="2" xfId="0" applyFont="1" applyFill="1" applyBorder="1" applyAlignment="1">
      <alignment vertical="top"/>
    </xf>
    <xf numFmtId="0" fontId="12" fillId="9" borderId="3" xfId="0" applyFont="1" applyFill="1" applyBorder="1" applyAlignment="1">
      <alignment vertical="top"/>
    </xf>
    <xf numFmtId="0" fontId="8" fillId="2" borderId="11" xfId="0" applyFont="1" applyFill="1" applyBorder="1" applyAlignment="1">
      <alignment horizontal="left" vertical="top" wrapText="1"/>
    </xf>
    <xf numFmtId="0" fontId="11" fillId="2" borderId="12" xfId="0" applyFont="1" applyFill="1" applyBorder="1" applyAlignment="1">
      <alignment horizontal="left" vertical="top" wrapText="1"/>
    </xf>
    <xf numFmtId="0" fontId="11" fillId="2" borderId="13" xfId="0" applyFont="1" applyFill="1" applyBorder="1" applyAlignment="1">
      <alignment horizontal="left" vertical="top" wrapText="1"/>
    </xf>
    <xf numFmtId="0" fontId="11" fillId="10" borderId="56" xfId="0" applyFont="1" applyFill="1" applyBorder="1" applyAlignment="1">
      <alignment horizontal="left" vertical="top" wrapText="1"/>
    </xf>
    <xf numFmtId="0" fontId="11" fillId="10" borderId="63" xfId="0" applyFont="1" applyFill="1" applyBorder="1" applyAlignment="1">
      <alignment horizontal="left" vertical="top" wrapText="1"/>
    </xf>
    <xf numFmtId="164" fontId="3" fillId="3" borderId="9" xfId="0" applyNumberFormat="1" applyFont="1" applyFill="1" applyBorder="1" applyAlignment="1">
      <alignment horizontal="left" vertical="top"/>
    </xf>
    <xf numFmtId="0" fontId="8" fillId="2" borderId="64" xfId="0" applyFont="1" applyFill="1" applyBorder="1" applyAlignment="1">
      <alignment horizontal="left" vertical="top" wrapText="1"/>
    </xf>
    <xf numFmtId="0" fontId="11" fillId="2" borderId="31" xfId="0" applyFont="1" applyFill="1" applyBorder="1" applyAlignment="1">
      <alignment horizontal="left" vertical="top" wrapText="1"/>
    </xf>
    <xf numFmtId="0" fontId="11" fillId="2" borderId="32" xfId="0" applyFont="1" applyFill="1" applyBorder="1" applyAlignment="1">
      <alignment horizontal="left" vertical="top" wrapText="1"/>
    </xf>
    <xf numFmtId="0" fontId="3" fillId="9" borderId="4" xfId="0" applyFont="1" applyFill="1" applyBorder="1" applyAlignment="1">
      <alignment vertical="top"/>
    </xf>
    <xf numFmtId="0" fontId="12" fillId="9" borderId="5" xfId="0" applyFont="1" applyFill="1" applyBorder="1" applyAlignment="1">
      <alignment vertical="top"/>
    </xf>
    <xf numFmtId="0" fontId="12" fillId="9" borderId="6" xfId="0" applyFont="1" applyFill="1" applyBorder="1" applyAlignment="1">
      <alignment vertical="top"/>
    </xf>
    <xf numFmtId="0" fontId="11" fillId="2" borderId="56" xfId="0" applyFont="1" applyFill="1" applyBorder="1" applyAlignment="1">
      <alignment horizontal="left" vertical="top" wrapText="1"/>
    </xf>
    <xf numFmtId="0" fontId="11" fillId="2" borderId="63" xfId="0" applyFont="1" applyFill="1" applyBorder="1" applyAlignment="1">
      <alignment horizontal="left" vertical="top" wrapText="1"/>
    </xf>
    <xf numFmtId="0" fontId="11" fillId="10" borderId="10" xfId="0" applyFont="1" applyFill="1" applyBorder="1" applyAlignment="1">
      <alignment horizontal="left" vertical="top" wrapText="1" indent="1"/>
    </xf>
    <xf numFmtId="0" fontId="8" fillId="2" borderId="59" xfId="0" applyFont="1" applyFill="1" applyBorder="1" applyAlignment="1">
      <alignment horizontal="left" vertical="top" wrapText="1"/>
    </xf>
    <xf numFmtId="0" fontId="11" fillId="2" borderId="26" xfId="0" applyFont="1" applyFill="1" applyBorder="1" applyAlignment="1">
      <alignment horizontal="left" vertical="top" wrapText="1"/>
    </xf>
    <xf numFmtId="0" fontId="11" fillId="2" borderId="27" xfId="0" applyFont="1" applyFill="1" applyBorder="1" applyAlignment="1">
      <alignment horizontal="left" vertical="top" wrapText="1"/>
    </xf>
    <xf numFmtId="164" fontId="11" fillId="2" borderId="45" xfId="0" applyNumberFormat="1" applyFont="1" applyFill="1" applyBorder="1" applyAlignment="1">
      <alignment horizontal="center" vertical="top"/>
    </xf>
    <xf numFmtId="0" fontId="8" fillId="10" borderId="64" xfId="0" applyFont="1" applyFill="1" applyBorder="1" applyAlignment="1">
      <alignment horizontal="left" vertical="top" wrapText="1"/>
    </xf>
    <xf numFmtId="0" fontId="8" fillId="10" borderId="31" xfId="0" applyFont="1" applyFill="1" applyBorder="1" applyAlignment="1">
      <alignment horizontal="left" vertical="top" wrapText="1"/>
    </xf>
    <xf numFmtId="0" fontId="8" fillId="10" borderId="32" xfId="0" applyFont="1" applyFill="1" applyBorder="1" applyAlignment="1">
      <alignment horizontal="left" vertical="top" wrapText="1"/>
    </xf>
    <xf numFmtId="164" fontId="11" fillId="10" borderId="45" xfId="0" applyNumberFormat="1" applyFont="1" applyFill="1" applyBorder="1" applyAlignment="1">
      <alignment horizontal="center" vertical="top"/>
    </xf>
    <xf numFmtId="164" fontId="11" fillId="10" borderId="39" xfId="0" applyNumberFormat="1" applyFont="1" applyFill="1" applyBorder="1" applyAlignment="1">
      <alignment horizontal="center" vertical="top"/>
    </xf>
    <xf numFmtId="0" fontId="8" fillId="2" borderId="28" xfId="0" applyFont="1" applyFill="1" applyBorder="1" applyAlignment="1">
      <alignment horizontal="left" vertical="top" wrapText="1" indent="1"/>
    </xf>
    <xf numFmtId="0" fontId="23" fillId="2" borderId="28" xfId="0" applyFont="1" applyFill="1" applyBorder="1" applyAlignment="1">
      <alignment horizontal="left" vertical="top" wrapText="1" indent="1"/>
    </xf>
    <xf numFmtId="0" fontId="3" fillId="9" borderId="53" xfId="0" applyFont="1" applyFill="1" applyBorder="1" applyAlignment="1">
      <alignment vertical="top"/>
    </xf>
    <xf numFmtId="0" fontId="12" fillId="9" borderId="0" xfId="0" applyFont="1" applyFill="1" applyBorder="1" applyAlignment="1">
      <alignment vertical="top"/>
    </xf>
    <xf numFmtId="0" fontId="12" fillId="9" borderId="61" xfId="0" applyFont="1" applyFill="1" applyBorder="1" applyAlignment="1">
      <alignment vertical="top"/>
    </xf>
    <xf numFmtId="0" fontId="11" fillId="10" borderId="28" xfId="0" applyFont="1" applyFill="1" applyBorder="1" applyAlignment="1">
      <alignment horizontal="left" vertical="top" wrapText="1"/>
    </xf>
    <xf numFmtId="0" fontId="11" fillId="2" borderId="33" xfId="0" applyFont="1" applyFill="1" applyBorder="1" applyAlignment="1">
      <alignment horizontal="left" vertical="top" wrapText="1"/>
    </xf>
    <xf numFmtId="0" fontId="12" fillId="9" borderId="53" xfId="0" applyFont="1" applyFill="1" applyBorder="1" applyAlignment="1">
      <alignment vertical="top"/>
    </xf>
    <xf numFmtId="0" fontId="11" fillId="10" borderId="31" xfId="0" applyFont="1" applyFill="1" applyBorder="1" applyAlignment="1">
      <alignment horizontal="left" vertical="top" wrapText="1"/>
    </xf>
    <xf numFmtId="0" fontId="11" fillId="10" borderId="32" xfId="0" applyFont="1" applyFill="1" applyBorder="1" applyAlignment="1">
      <alignment horizontal="left" vertical="top" wrapText="1"/>
    </xf>
    <xf numFmtId="0" fontId="12" fillId="9" borderId="39" xfId="0" applyFont="1" applyFill="1" applyBorder="1" applyAlignment="1">
      <alignment vertical="top"/>
    </xf>
    <xf numFmtId="0" fontId="12" fillId="9" borderId="60" xfId="0" applyFont="1" applyFill="1" applyBorder="1" applyAlignment="1">
      <alignment vertical="top"/>
    </xf>
    <xf numFmtId="0" fontId="12" fillId="9" borderId="50" xfId="0" applyFont="1" applyFill="1" applyBorder="1" applyAlignment="1">
      <alignment vertical="top"/>
    </xf>
    <xf numFmtId="0" fontId="8" fillId="10" borderId="28" xfId="0" applyFont="1" applyFill="1" applyBorder="1" applyAlignment="1">
      <alignment horizontal="left" vertical="top" wrapText="1" indent="1"/>
    </xf>
    <xf numFmtId="0" fontId="11" fillId="10" borderId="28" xfId="0" applyFont="1" applyFill="1" applyBorder="1" applyAlignment="1">
      <alignment horizontal="left" vertical="top" wrapText="1" indent="1"/>
    </xf>
    <xf numFmtId="164" fontId="11" fillId="10" borderId="37" xfId="0" applyNumberFormat="1" applyFont="1" applyFill="1" applyBorder="1" applyAlignment="1">
      <alignment horizontal="center" vertical="top"/>
    </xf>
    <xf numFmtId="164" fontId="11" fillId="10" borderId="47" xfId="0" applyNumberFormat="1" applyFont="1" applyFill="1" applyBorder="1" applyAlignment="1">
      <alignment horizontal="center" vertical="top"/>
    </xf>
    <xf numFmtId="164" fontId="11" fillId="10" borderId="35" xfId="0" applyNumberFormat="1" applyFont="1" applyFill="1" applyBorder="1" applyAlignment="1">
      <alignment horizontal="center" vertical="top"/>
    </xf>
    <xf numFmtId="0" fontId="12" fillId="3" borderId="9" xfId="0" applyFont="1" applyFill="1" applyBorder="1" applyAlignment="1">
      <alignment vertical="top"/>
    </xf>
    <xf numFmtId="0" fontId="39" fillId="2" borderId="0" xfId="0" applyFont="1" applyFill="1" applyAlignment="1">
      <alignment vertical="top" wrapText="1"/>
    </xf>
    <xf numFmtId="0" fontId="35" fillId="0" borderId="15" xfId="0" applyFont="1" applyFill="1" applyBorder="1" applyAlignment="1">
      <alignment horizontal="center" vertical="top" wrapText="1"/>
    </xf>
    <xf numFmtId="0" fontId="35" fillId="0" borderId="19" xfId="0" applyFont="1" applyFill="1" applyBorder="1" applyAlignment="1">
      <alignment horizontal="center" vertical="top" wrapText="1"/>
    </xf>
    <xf numFmtId="0" fontId="35" fillId="0" borderId="14" xfId="0" applyFont="1" applyFill="1" applyBorder="1" applyAlignment="1">
      <alignment vertical="top" wrapText="1"/>
    </xf>
    <xf numFmtId="0" fontId="35" fillId="0" borderId="18" xfId="0" applyFont="1" applyFill="1" applyBorder="1" applyAlignment="1">
      <alignment vertical="top" wrapText="1"/>
    </xf>
    <xf numFmtId="0" fontId="35" fillId="0" borderId="15" xfId="0" applyFont="1" applyFill="1" applyBorder="1" applyAlignment="1">
      <alignment vertical="top" wrapText="1"/>
    </xf>
    <xf numFmtId="0" fontId="35" fillId="0" borderId="23" xfId="0" applyFont="1" applyFill="1" applyBorder="1" applyAlignment="1">
      <alignment vertical="top" wrapText="1"/>
    </xf>
    <xf numFmtId="0" fontId="35" fillId="0" borderId="22" xfId="0" applyFont="1" applyFill="1" applyBorder="1" applyAlignment="1">
      <alignment vertical="top" wrapText="1"/>
    </xf>
    <xf numFmtId="164" fontId="35" fillId="0" borderId="14" xfId="0" applyNumberFormat="1" applyFont="1" applyFill="1" applyBorder="1" applyAlignment="1">
      <alignment horizontal="center" vertical="top" wrapText="1"/>
    </xf>
    <xf numFmtId="164" fontId="35" fillId="0" borderId="22" xfId="0" applyNumberFormat="1" applyFont="1" applyFill="1" applyBorder="1" applyAlignment="1">
      <alignment horizontal="center" vertical="top" wrapText="1"/>
    </xf>
    <xf numFmtId="164" fontId="35" fillId="0" borderId="18" xfId="0" applyNumberFormat="1" applyFont="1" applyFill="1" applyBorder="1" applyAlignment="1">
      <alignment horizontal="center" vertical="top" wrapText="1"/>
    </xf>
    <xf numFmtId="0" fontId="39" fillId="2" borderId="0" xfId="0" applyFont="1" applyFill="1" applyAlignment="1">
      <alignment vertical="top"/>
    </xf>
    <xf numFmtId="0" fontId="35" fillId="0" borderId="11" xfId="0" applyFont="1" applyFill="1" applyBorder="1" applyAlignment="1">
      <alignment vertical="top" wrapText="1"/>
    </xf>
    <xf numFmtId="0" fontId="35" fillId="0" borderId="12" xfId="0" applyFont="1" applyFill="1" applyBorder="1" applyAlignment="1">
      <alignment vertical="top" wrapText="1"/>
    </xf>
    <xf numFmtId="0" fontId="35" fillId="0" borderId="13" xfId="0" applyFont="1" applyFill="1" applyBorder="1" applyAlignment="1">
      <alignment vertical="top" wrapText="1"/>
    </xf>
    <xf numFmtId="0" fontId="40" fillId="2" borderId="5" xfId="0" applyFont="1" applyFill="1" applyBorder="1" applyAlignment="1">
      <alignment vertical="top"/>
    </xf>
    <xf numFmtId="0" fontId="40" fillId="2" borderId="6" xfId="0" applyFont="1" applyFill="1" applyBorder="1" applyAlignment="1">
      <alignment vertical="top"/>
    </xf>
    <xf numFmtId="0" fontId="35" fillId="2" borderId="17" xfId="0" applyFont="1" applyFill="1" applyBorder="1" applyAlignment="1">
      <alignment vertical="top" wrapText="1"/>
    </xf>
    <xf numFmtId="0" fontId="35" fillId="2" borderId="21" xfId="0" applyFont="1" applyFill="1" applyBorder="1" applyAlignment="1">
      <alignment vertical="top" wrapText="1"/>
    </xf>
    <xf numFmtId="0" fontId="35" fillId="2" borderId="14" xfId="0" applyFont="1" applyFill="1" applyBorder="1" applyAlignment="1">
      <alignment vertical="top" wrapText="1"/>
    </xf>
    <xf numFmtId="0" fontId="35" fillId="2" borderId="18" xfId="0" applyFont="1" applyFill="1" applyBorder="1" applyAlignment="1">
      <alignment vertical="top" wrapText="1"/>
    </xf>
    <xf numFmtId="0" fontId="39" fillId="2" borderId="1" xfId="0" applyFont="1" applyFill="1" applyBorder="1" applyAlignment="1">
      <alignment vertical="top" wrapText="1"/>
    </xf>
    <xf numFmtId="0" fontId="39" fillId="2" borderId="2" xfId="0" applyFont="1" applyFill="1" applyBorder="1" applyAlignment="1">
      <alignment vertical="top" wrapText="1"/>
    </xf>
    <xf numFmtId="0" fontId="39" fillId="2" borderId="3" xfId="0" applyFont="1" applyFill="1" applyBorder="1" applyAlignment="1">
      <alignment vertical="top" wrapText="1"/>
    </xf>
    <xf numFmtId="0" fontId="9" fillId="2" borderId="11" xfId="0" applyFont="1" applyFill="1" applyBorder="1" applyAlignment="1">
      <alignment vertical="top" wrapText="1"/>
    </xf>
    <xf numFmtId="0" fontId="35" fillId="2" borderId="12" xfId="0" applyFont="1" applyFill="1" applyBorder="1" applyAlignment="1">
      <alignment vertical="top" wrapText="1"/>
    </xf>
    <xf numFmtId="0" fontId="35" fillId="2" borderId="13" xfId="0" applyFont="1" applyFill="1" applyBorder="1" applyAlignment="1">
      <alignment vertical="top" wrapText="1"/>
    </xf>
  </cellXfs>
  <cellStyles count="4">
    <cellStyle name="Hyperlink" xfId="1" builtinId="8"/>
    <cellStyle name="Normal" xfId="0" builtinId="0"/>
    <cellStyle name="Normal 2" xfId="2"/>
    <cellStyle name="Percent" xfId="3" builtinId="5"/>
  </cellStyles>
  <dxfs count="858">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79F8D"/>
        </patternFill>
      </fill>
    </dxf>
    <dxf>
      <fill>
        <patternFill>
          <bgColor rgb="FFA9D08E"/>
        </patternFill>
      </fill>
    </dxf>
    <dxf>
      <fill>
        <patternFill>
          <bgColor theme="1" tint="0.499984740745262"/>
        </patternFill>
      </fill>
    </dxf>
    <dxf>
      <fill>
        <patternFill>
          <bgColor rgb="FFF79F8D"/>
        </patternFill>
      </fill>
    </dxf>
    <dxf>
      <fill>
        <patternFill>
          <bgColor rgb="FFA9D08E"/>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79F8D"/>
        </patternFill>
      </fill>
    </dxf>
    <dxf>
      <fill>
        <patternFill>
          <bgColor rgb="FFA9D08E"/>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A9D08E"/>
        </patternFill>
      </fill>
    </dxf>
    <dxf>
      <fill>
        <patternFill>
          <bgColor rgb="FFF79F8D"/>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colors>
    <mruColors>
      <color rgb="FFCDFFF4"/>
      <color rgb="FF0000FF"/>
      <color rgb="FFAFDC7E"/>
      <color rgb="FFF79F8D"/>
      <color rgb="FFA9D08E"/>
      <color rgb="FF00B48F"/>
      <color rgb="FFCCFFCC"/>
      <color rgb="FF85DB8D"/>
      <color rgb="FFE78585"/>
      <color rgb="FFD587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16.jpeg"/><Relationship Id="rId4"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18.jpeg"/><Relationship Id="rId4"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jpg"/><Relationship Id="rId1" Type="http://schemas.openxmlformats.org/officeDocument/2006/relationships/image" Target="../media/image5.jpe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8.jpeg"/><Relationship Id="rId4"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8.jpeg"/><Relationship Id="rId4"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8.jpeg"/><Relationship Id="rId4"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11.jpeg"/><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12.jpeg"/><Relationship Id="rId4"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12.jpeg"/><Relationship Id="rId4"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jpg"/><Relationship Id="rId1" Type="http://schemas.openxmlformats.org/officeDocument/2006/relationships/image" Target="../media/image12.jpeg"/><Relationship Id="rId4" Type="http://schemas.openxmlformats.org/officeDocument/2006/relationships/image" Target="../media/image1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13</xdr:col>
      <xdr:colOff>573618</xdr:colOff>
      <xdr:row>10</xdr:row>
      <xdr:rowOff>99002</xdr:rowOff>
    </xdr:from>
    <xdr:to>
      <xdr:col>15</xdr:col>
      <xdr:colOff>600075</xdr:colOff>
      <xdr:row>17</xdr:row>
      <xdr:rowOff>70608</xdr:rowOff>
    </xdr:to>
    <xdr:pic>
      <xdr:nvPicPr>
        <xdr:cNvPr id="6" name="Picture 7" descr="standard6_nsqhss2">
          <a:extLst>
            <a:ext uri="{FF2B5EF4-FFF2-40B4-BE49-F238E27FC236}">
              <a16:creationId xmlns:a16="http://schemas.microsoft.com/office/drawing/2014/main" id="{D66F89CC-633C-4820-BD9B-6FCFA8288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3118" y="1908752"/>
          <a:ext cx="1245657" cy="1209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14</xdr:col>
      <xdr:colOff>0</xdr:colOff>
      <xdr:row>17</xdr:row>
      <xdr:rowOff>19050</xdr:rowOff>
    </xdr:to>
    <xdr:pic>
      <xdr:nvPicPr>
        <xdr:cNvPr id="8" name="Picture 7">
          <a:extLst>
            <a:ext uri="{FF2B5EF4-FFF2-40B4-BE49-F238E27FC236}">
              <a16:creationId xmlns:a16="http://schemas.microsoft.com/office/drawing/2014/main" id="{212B3822-D181-464A-89FA-3751002151F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1990725"/>
          <a:ext cx="7924800" cy="1076325"/>
        </a:xfrm>
        <a:prstGeom prst="rect">
          <a:avLst/>
        </a:prstGeom>
      </xdr:spPr>
    </xdr:pic>
    <xdr:clientData/>
  </xdr:twoCellAnchor>
  <xdr:twoCellAnchor>
    <xdr:from>
      <xdr:col>1</xdr:col>
      <xdr:colOff>15876</xdr:colOff>
      <xdr:row>11</xdr:row>
      <xdr:rowOff>118533</xdr:rowOff>
    </xdr:from>
    <xdr:to>
      <xdr:col>12</xdr:col>
      <xdr:colOff>590550</xdr:colOff>
      <xdr:row>15</xdr:row>
      <xdr:rowOff>150283</xdr:rowOff>
    </xdr:to>
    <xdr:sp macro="" textlink="">
      <xdr:nvSpPr>
        <xdr:cNvPr id="5" name="Text Box 6">
          <a:extLst>
            <a:ext uri="{FF2B5EF4-FFF2-40B4-BE49-F238E27FC236}">
              <a16:creationId xmlns:a16="http://schemas.microsoft.com/office/drawing/2014/main" id="{9F3B5551-95BA-4251-8F17-CE20356ACA41}"/>
            </a:ext>
          </a:extLst>
        </xdr:cNvPr>
        <xdr:cNvSpPr txBox="1">
          <a:spLocks noChangeArrowheads="1"/>
        </xdr:cNvSpPr>
      </xdr:nvSpPr>
      <xdr:spPr bwMode="auto">
        <a:xfrm>
          <a:off x="130176" y="2109258"/>
          <a:ext cx="7280274"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National Safety and Quality Health Service (NSQHS) Standards</a:t>
          </a:r>
        </a:p>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Standard 6 Communicating for Safety - Edition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0</xdr:colOff>
      <xdr:row>0</xdr:row>
      <xdr:rowOff>0</xdr:rowOff>
    </xdr:from>
    <xdr:to>
      <xdr:col>16</xdr:col>
      <xdr:colOff>9525</xdr:colOff>
      <xdr:row>9</xdr:row>
      <xdr:rowOff>114299</xdr:rowOff>
    </xdr:to>
    <xdr:pic>
      <xdr:nvPicPr>
        <xdr:cNvPr id="9" name="Picture 8">
          <a:extLst>
            <a:ext uri="{FF2B5EF4-FFF2-40B4-BE49-F238E27FC236}">
              <a16:creationId xmlns:a16="http://schemas.microsoft.com/office/drawing/2014/main" id="{1712852C-9FF2-4CBD-958A-6971266F131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80975" y="0"/>
          <a:ext cx="9153525" cy="174307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590550</xdr:colOff>
      <xdr:row>11</xdr:row>
      <xdr:rowOff>142755</xdr:rowOff>
    </xdr:from>
    <xdr:to>
      <xdr:col>16</xdr:col>
      <xdr:colOff>1000126</xdr:colOff>
      <xdr:row>19</xdr:row>
      <xdr:rowOff>38090</xdr:rowOff>
    </xdr:to>
    <xdr:pic>
      <xdr:nvPicPr>
        <xdr:cNvPr id="7" name="Picture 7" descr="standard6_nsqhss2">
          <a:extLst>
            <a:ext uri="{FF2B5EF4-FFF2-40B4-BE49-F238E27FC236}">
              <a16:creationId xmlns:a16="http://schemas.microsoft.com/office/drawing/2014/main" id="{B02AA79E-E509-45FB-BA67-B3BDC3D639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0" y="1923930"/>
          <a:ext cx="1190626" cy="1190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12</xdr:row>
      <xdr:rowOff>47626</xdr:rowOff>
    </xdr:from>
    <xdr:to>
      <xdr:col>15</xdr:col>
      <xdr:colOff>590549</xdr:colOff>
      <xdr:row>18</xdr:row>
      <xdr:rowOff>114300</xdr:rowOff>
    </xdr:to>
    <xdr:pic>
      <xdr:nvPicPr>
        <xdr:cNvPr id="10" name="Picture 9">
          <a:extLst>
            <a:ext uri="{FF2B5EF4-FFF2-40B4-BE49-F238E27FC236}">
              <a16:creationId xmlns:a16="http://schemas.microsoft.com/office/drawing/2014/main" id="{BD069DDC-F000-4040-9BD2-29AF4B07AC9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499" y="1990726"/>
          <a:ext cx="8296275" cy="1038224"/>
        </a:xfrm>
        <a:prstGeom prst="rect">
          <a:avLst/>
        </a:prstGeom>
      </xdr:spPr>
    </xdr:pic>
    <xdr:clientData/>
  </xdr:twoCellAnchor>
  <xdr:twoCellAnchor>
    <xdr:from>
      <xdr:col>1</xdr:col>
      <xdr:colOff>38100</xdr:colOff>
      <xdr:row>13</xdr:row>
      <xdr:rowOff>0</xdr:rowOff>
    </xdr:from>
    <xdr:to>
      <xdr:col>11</xdr:col>
      <xdr:colOff>463550</xdr:colOff>
      <xdr:row>17</xdr:row>
      <xdr:rowOff>98425</xdr:rowOff>
    </xdr:to>
    <xdr:sp macro="" textlink="">
      <xdr:nvSpPr>
        <xdr:cNvPr id="8" name="Text Box 6">
          <a:extLst>
            <a:ext uri="{FF2B5EF4-FFF2-40B4-BE49-F238E27FC236}">
              <a16:creationId xmlns:a16="http://schemas.microsoft.com/office/drawing/2014/main" id="{CF1B4F5C-73F5-4E76-B83A-AD2D4E7A4406}"/>
            </a:ext>
          </a:extLst>
        </xdr:cNvPr>
        <xdr:cNvSpPr txBox="1">
          <a:spLocks noChangeArrowheads="1"/>
        </xdr:cNvSpPr>
      </xdr:nvSpPr>
      <xdr:spPr bwMode="auto">
        <a:xfrm>
          <a:off x="219075" y="2105025"/>
          <a:ext cx="56356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Patient level results – Edition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30480</xdr:colOff>
      <xdr:row>119</xdr:row>
      <xdr:rowOff>106680</xdr:rowOff>
    </xdr:from>
    <xdr:to>
      <xdr:col>3</xdr:col>
      <xdr:colOff>51435</xdr:colOff>
      <xdr:row>121</xdr:row>
      <xdr:rowOff>149313</xdr:rowOff>
    </xdr:to>
    <xdr:pic>
      <xdr:nvPicPr>
        <xdr:cNvPr id="11" name="Picture 10">
          <a:extLst>
            <a:ext uri="{FF2B5EF4-FFF2-40B4-BE49-F238E27FC236}">
              <a16:creationId xmlns:a16="http://schemas.microsoft.com/office/drawing/2014/main" id="{1335CFAC-F284-4C04-840E-027E7C9537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360" y="24353520"/>
          <a:ext cx="1087755" cy="377913"/>
        </a:xfrm>
        <a:prstGeom prst="rect">
          <a:avLst/>
        </a:prstGeom>
      </xdr:spPr>
    </xdr:pic>
    <xdr:clientData/>
  </xdr:twoCellAnchor>
  <xdr:twoCellAnchor editAs="oneCell">
    <xdr:from>
      <xdr:col>1</xdr:col>
      <xdr:colOff>0</xdr:colOff>
      <xdr:row>0</xdr:row>
      <xdr:rowOff>0</xdr:rowOff>
    </xdr:from>
    <xdr:to>
      <xdr:col>17</xdr:col>
      <xdr:colOff>0</xdr:colOff>
      <xdr:row>10</xdr:row>
      <xdr:rowOff>133350</xdr:rowOff>
    </xdr:to>
    <xdr:pic>
      <xdr:nvPicPr>
        <xdr:cNvPr id="12" name="Picture 11">
          <a:extLst>
            <a:ext uri="{FF2B5EF4-FFF2-40B4-BE49-F238E27FC236}">
              <a16:creationId xmlns:a16="http://schemas.microsoft.com/office/drawing/2014/main" id="{9E9B7491-61FE-4223-AD9E-94807D610FE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9486900" cy="17526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19049</xdr:colOff>
      <xdr:row>8</xdr:row>
      <xdr:rowOff>157604</xdr:rowOff>
    </xdr:from>
    <xdr:to>
      <xdr:col>5</xdr:col>
      <xdr:colOff>1133474</xdr:colOff>
      <xdr:row>15</xdr:row>
      <xdr:rowOff>56274</xdr:rowOff>
    </xdr:to>
    <xdr:pic>
      <xdr:nvPicPr>
        <xdr:cNvPr id="7" name="Picture 7" descr="standard6_nsqhss2">
          <a:extLst>
            <a:ext uri="{FF2B5EF4-FFF2-40B4-BE49-F238E27FC236}">
              <a16:creationId xmlns:a16="http://schemas.microsoft.com/office/drawing/2014/main" id="{1533C1AF-2390-41DF-AF99-5FF6BDC647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1349" y="1453004"/>
          <a:ext cx="1114425" cy="111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180974</xdr:colOff>
      <xdr:row>9</xdr:row>
      <xdr:rowOff>76199</xdr:rowOff>
    </xdr:from>
    <xdr:to>
      <xdr:col>5</xdr:col>
      <xdr:colOff>47625</xdr:colOff>
      <xdr:row>14</xdr:row>
      <xdr:rowOff>123824</xdr:rowOff>
    </xdr:to>
    <xdr:pic>
      <xdr:nvPicPr>
        <xdr:cNvPr id="9" name="Picture 8">
          <a:extLst>
            <a:ext uri="{FF2B5EF4-FFF2-40B4-BE49-F238E27FC236}">
              <a16:creationId xmlns:a16="http://schemas.microsoft.com/office/drawing/2014/main" id="{D2ED364B-9D8D-4823-987B-FBD5ED0F822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4" y="1533524"/>
          <a:ext cx="6905626" cy="942975"/>
        </a:xfrm>
        <a:prstGeom prst="rect">
          <a:avLst/>
        </a:prstGeom>
      </xdr:spPr>
    </xdr:pic>
    <xdr:clientData/>
  </xdr:twoCellAnchor>
  <xdr:twoCellAnchor>
    <xdr:from>
      <xdr:col>1</xdr:col>
      <xdr:colOff>86783</xdr:colOff>
      <xdr:row>9</xdr:row>
      <xdr:rowOff>157692</xdr:rowOff>
    </xdr:from>
    <xdr:to>
      <xdr:col>4</xdr:col>
      <xdr:colOff>2271183</xdr:colOff>
      <xdr:row>14</xdr:row>
      <xdr:rowOff>8467</xdr:rowOff>
    </xdr:to>
    <xdr:sp macro="" textlink="">
      <xdr:nvSpPr>
        <xdr:cNvPr id="6" name="Text Box 6">
          <a:extLst>
            <a:ext uri="{FF2B5EF4-FFF2-40B4-BE49-F238E27FC236}">
              <a16:creationId xmlns:a16="http://schemas.microsoft.com/office/drawing/2014/main" id="{2DB44578-E198-4FE3-A742-93B6E41447B3}"/>
            </a:ext>
          </a:extLst>
        </xdr:cNvPr>
        <xdr:cNvSpPr txBox="1">
          <a:spLocks noChangeArrowheads="1"/>
        </xdr:cNvSpPr>
      </xdr:nvSpPr>
      <xdr:spPr bwMode="auto">
        <a:xfrm>
          <a:off x="201083" y="1615017"/>
          <a:ext cx="56610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Measurement Plan – Edition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42333</xdr:colOff>
      <xdr:row>82</xdr:row>
      <xdr:rowOff>152400</xdr:rowOff>
    </xdr:from>
    <xdr:to>
      <xdr:col>1</xdr:col>
      <xdr:colOff>1122468</xdr:colOff>
      <xdr:row>85</xdr:row>
      <xdr:rowOff>22313</xdr:rowOff>
    </xdr:to>
    <xdr:pic>
      <xdr:nvPicPr>
        <xdr:cNvPr id="10" name="Picture 9">
          <a:extLst>
            <a:ext uri="{FF2B5EF4-FFF2-40B4-BE49-F238E27FC236}">
              <a16:creationId xmlns:a16="http://schemas.microsoft.com/office/drawing/2014/main" id="{51CB0911-C2D9-47DD-99E9-250C541E6F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0" y="98374200"/>
          <a:ext cx="1080135" cy="377913"/>
        </a:xfrm>
        <a:prstGeom prst="rect">
          <a:avLst/>
        </a:prstGeom>
      </xdr:spPr>
    </xdr:pic>
    <xdr:clientData/>
  </xdr:twoCellAnchor>
  <xdr:twoCellAnchor editAs="oneCell">
    <xdr:from>
      <xdr:col>1</xdr:col>
      <xdr:colOff>0</xdr:colOff>
      <xdr:row>0</xdr:row>
      <xdr:rowOff>0</xdr:rowOff>
    </xdr:from>
    <xdr:to>
      <xdr:col>6</xdr:col>
      <xdr:colOff>1520825</xdr:colOff>
      <xdr:row>7</xdr:row>
      <xdr:rowOff>142240</xdr:rowOff>
    </xdr:to>
    <xdr:pic>
      <xdr:nvPicPr>
        <xdr:cNvPr id="11" name="Picture 10">
          <a:extLst>
            <a:ext uri="{FF2B5EF4-FFF2-40B4-BE49-F238E27FC236}">
              <a16:creationId xmlns:a16="http://schemas.microsoft.com/office/drawing/2014/main" id="{A43570DE-F3A0-4BC3-93FE-66D28EEB7BC5}"/>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10693400" cy="12757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257175</xdr:colOff>
      <xdr:row>12</xdr:row>
      <xdr:rowOff>75256</xdr:rowOff>
    </xdr:from>
    <xdr:to>
      <xdr:col>14</xdr:col>
      <xdr:colOff>742950</xdr:colOff>
      <xdr:row>18</xdr:row>
      <xdr:rowOff>161924</xdr:rowOff>
    </xdr:to>
    <xdr:pic>
      <xdr:nvPicPr>
        <xdr:cNvPr id="9" name="Picture 7" descr="standard6_nsqhss2">
          <a:extLst>
            <a:ext uri="{FF2B5EF4-FFF2-40B4-BE49-F238E27FC236}">
              <a16:creationId xmlns:a16="http://schemas.microsoft.com/office/drawing/2014/main" id="{7CCAED92-5F4E-4946-819D-B07BF34943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0" y="2018356"/>
          <a:ext cx="1200150" cy="1143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12</xdr:row>
      <xdr:rowOff>152400</xdr:rowOff>
    </xdr:from>
    <xdr:to>
      <xdr:col>13</xdr:col>
      <xdr:colOff>276224</xdr:colOff>
      <xdr:row>18</xdr:row>
      <xdr:rowOff>104775</xdr:rowOff>
    </xdr:to>
    <xdr:pic>
      <xdr:nvPicPr>
        <xdr:cNvPr id="11" name="Picture 10">
          <a:extLst>
            <a:ext uri="{FF2B5EF4-FFF2-40B4-BE49-F238E27FC236}">
              <a16:creationId xmlns:a16="http://schemas.microsoft.com/office/drawing/2014/main" id="{D34CED62-2811-4129-A978-318BB3D73DD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4" y="2095500"/>
          <a:ext cx="8734425" cy="1009650"/>
        </a:xfrm>
        <a:prstGeom prst="rect">
          <a:avLst/>
        </a:prstGeom>
      </xdr:spPr>
    </xdr:pic>
    <xdr:clientData/>
  </xdr:twoCellAnchor>
  <xdr:twoCellAnchor>
    <xdr:from>
      <xdr:col>1</xdr:col>
      <xdr:colOff>53976</xdr:colOff>
      <xdr:row>13</xdr:row>
      <xdr:rowOff>118533</xdr:rowOff>
    </xdr:from>
    <xdr:to>
      <xdr:col>9</xdr:col>
      <xdr:colOff>79376</xdr:colOff>
      <xdr:row>17</xdr:row>
      <xdr:rowOff>131233</xdr:rowOff>
    </xdr:to>
    <xdr:sp macro="" textlink="">
      <xdr:nvSpPr>
        <xdr:cNvPr id="8" name="Text Box 6">
          <a:extLst>
            <a:ext uri="{FF2B5EF4-FFF2-40B4-BE49-F238E27FC236}">
              <a16:creationId xmlns:a16="http://schemas.microsoft.com/office/drawing/2014/main" id="{6D9961E6-06AB-4AFA-8FE3-89CCB53DA733}"/>
            </a:ext>
          </a:extLst>
        </xdr:cNvPr>
        <xdr:cNvSpPr txBox="1">
          <a:spLocks noChangeArrowheads="1"/>
        </xdr:cNvSpPr>
      </xdr:nvSpPr>
      <xdr:spPr bwMode="auto">
        <a:xfrm>
          <a:off x="187326" y="2223558"/>
          <a:ext cx="56356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Facility collection audit</a:t>
          </a:r>
          <a:r>
            <a:rPr lang="en-AU" sz="2000" baseline="0">
              <a:solidFill>
                <a:srgbClr val="FFFFFF"/>
              </a:solidFill>
              <a:effectLst/>
              <a:latin typeface="MetaOT-Norm"/>
              <a:ea typeface="Times New Roman" panose="02020603050405020304" pitchFamily="18" charset="0"/>
              <a:cs typeface="Times New Roman" panose="02020603050405020304" pitchFamily="18" charset="0"/>
            </a:rPr>
            <a:t> tool</a:t>
          </a:r>
          <a:r>
            <a:rPr lang="en-AU" sz="2000">
              <a:solidFill>
                <a:srgbClr val="FFFFFF"/>
              </a:solidFill>
              <a:effectLst/>
              <a:latin typeface="MetaOT-Norm"/>
              <a:ea typeface="Times New Roman" panose="02020603050405020304" pitchFamily="18" charset="0"/>
              <a:cs typeface="Times New Roman" panose="02020603050405020304" pitchFamily="18" charset="0"/>
            </a:rPr>
            <a:t> – Edition</a:t>
          </a:r>
          <a:r>
            <a:rPr lang="en-AU" sz="2000" baseline="0">
              <a:solidFill>
                <a:srgbClr val="FFFFFF"/>
              </a:solidFill>
              <a:effectLst/>
              <a:latin typeface="MetaOT-Norm"/>
              <a:ea typeface="Times New Roman" panose="02020603050405020304" pitchFamily="18" charset="0"/>
              <a:cs typeface="Times New Roman" panose="02020603050405020304" pitchFamily="18" charset="0"/>
            </a:rPr>
            <a:t>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0</xdr:colOff>
      <xdr:row>185</xdr:row>
      <xdr:rowOff>0</xdr:rowOff>
    </xdr:from>
    <xdr:to>
      <xdr:col>2</xdr:col>
      <xdr:colOff>361950</xdr:colOff>
      <xdr:row>187</xdr:row>
      <xdr:rowOff>13307</xdr:rowOff>
    </xdr:to>
    <xdr:pic>
      <xdr:nvPicPr>
        <xdr:cNvPr id="7" name="Picture 6">
          <a:extLst>
            <a:ext uri="{FF2B5EF4-FFF2-40B4-BE49-F238E27FC236}">
              <a16:creationId xmlns:a16="http://schemas.microsoft.com/office/drawing/2014/main" id="{A8EFBC55-9B3B-451B-B9DB-0B6522CB04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33604200"/>
          <a:ext cx="971550" cy="337157"/>
        </a:xfrm>
        <a:prstGeom prst="rect">
          <a:avLst/>
        </a:prstGeom>
      </xdr:spPr>
    </xdr:pic>
    <xdr:clientData/>
  </xdr:twoCellAnchor>
  <xdr:twoCellAnchor editAs="oneCell">
    <xdr:from>
      <xdr:col>1</xdr:col>
      <xdr:colOff>0</xdr:colOff>
      <xdr:row>0</xdr:row>
      <xdr:rowOff>0</xdr:rowOff>
    </xdr:from>
    <xdr:to>
      <xdr:col>15</xdr:col>
      <xdr:colOff>9525</xdr:colOff>
      <xdr:row>11</xdr:row>
      <xdr:rowOff>76199</xdr:rowOff>
    </xdr:to>
    <xdr:pic>
      <xdr:nvPicPr>
        <xdr:cNvPr id="12" name="Picture 11">
          <a:extLst>
            <a:ext uri="{FF2B5EF4-FFF2-40B4-BE49-F238E27FC236}">
              <a16:creationId xmlns:a16="http://schemas.microsoft.com/office/drawing/2014/main" id="{6D42D5EB-7691-42CB-A363-289FA909078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9963150" cy="185737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24342</xdr:colOff>
      <xdr:row>8</xdr:row>
      <xdr:rowOff>97320</xdr:rowOff>
    </xdr:from>
    <xdr:to>
      <xdr:col>13</xdr:col>
      <xdr:colOff>590550</xdr:colOff>
      <xdr:row>15</xdr:row>
      <xdr:rowOff>76450</xdr:rowOff>
    </xdr:to>
    <xdr:pic>
      <xdr:nvPicPr>
        <xdr:cNvPr id="14" name="Picture 7" descr="standard6_nsqhss2">
          <a:extLst>
            <a:ext uri="{FF2B5EF4-FFF2-40B4-BE49-F238E27FC236}">
              <a16:creationId xmlns:a16="http://schemas.microsoft.com/office/drawing/2014/main" id="{B05E9BAE-14DE-4AC4-9BA7-D7EC08B801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0917" y="1392720"/>
          <a:ext cx="1175808" cy="1112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19050</xdr:rowOff>
    </xdr:from>
    <xdr:to>
      <xdr:col>12</xdr:col>
      <xdr:colOff>19050</xdr:colOff>
      <xdr:row>15</xdr:row>
      <xdr:rowOff>0</xdr:rowOff>
    </xdr:to>
    <xdr:pic>
      <xdr:nvPicPr>
        <xdr:cNvPr id="7" name="Picture 6">
          <a:extLst>
            <a:ext uri="{FF2B5EF4-FFF2-40B4-BE49-F238E27FC236}">
              <a16:creationId xmlns:a16="http://schemas.microsoft.com/office/drawing/2014/main" id="{DD772DAB-5FF3-4DE6-86B7-B697F5972BC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1476375"/>
          <a:ext cx="6724650" cy="952500"/>
        </a:xfrm>
        <a:prstGeom prst="rect">
          <a:avLst/>
        </a:prstGeom>
      </xdr:spPr>
    </xdr:pic>
    <xdr:clientData/>
  </xdr:twoCellAnchor>
  <xdr:twoCellAnchor>
    <xdr:from>
      <xdr:col>1</xdr:col>
      <xdr:colOff>47625</xdr:colOff>
      <xdr:row>9</xdr:row>
      <xdr:rowOff>142875</xdr:rowOff>
    </xdr:from>
    <xdr:to>
      <xdr:col>10</xdr:col>
      <xdr:colOff>200025</xdr:colOff>
      <xdr:row>14</xdr:row>
      <xdr:rowOff>88900</xdr:rowOff>
    </xdr:to>
    <xdr:sp macro="" textlink="">
      <xdr:nvSpPr>
        <xdr:cNvPr id="15" name="Text Box 6">
          <a:extLst>
            <a:ext uri="{FF2B5EF4-FFF2-40B4-BE49-F238E27FC236}">
              <a16:creationId xmlns:a16="http://schemas.microsoft.com/office/drawing/2014/main" id="{77D207EF-CD78-4EEC-A192-66E9AFC71A67}"/>
            </a:ext>
          </a:extLst>
        </xdr:cNvPr>
        <xdr:cNvSpPr txBox="1">
          <a:spLocks noChangeArrowheads="1"/>
        </xdr:cNvSpPr>
      </xdr:nvSpPr>
      <xdr:spPr bwMode="auto">
        <a:xfrm>
          <a:off x="228600" y="1600200"/>
          <a:ext cx="563880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Ward/Unit collection audit tool – Edition</a:t>
          </a:r>
          <a:r>
            <a:rPr lang="en-AU" sz="2000" baseline="0">
              <a:solidFill>
                <a:srgbClr val="FFFFFF"/>
              </a:solidFill>
              <a:effectLst/>
              <a:latin typeface="MetaOT-Norm"/>
              <a:ea typeface="Times New Roman" panose="02020603050405020304" pitchFamily="18" charset="0"/>
              <a:cs typeface="Times New Roman" panose="02020603050405020304" pitchFamily="18" charset="0"/>
            </a:rPr>
            <a:t>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30480</xdr:colOff>
      <xdr:row>125</xdr:row>
      <xdr:rowOff>114300</xdr:rowOff>
    </xdr:from>
    <xdr:to>
      <xdr:col>2</xdr:col>
      <xdr:colOff>485775</xdr:colOff>
      <xdr:row>127</xdr:row>
      <xdr:rowOff>156933</xdr:rowOff>
    </xdr:to>
    <xdr:pic>
      <xdr:nvPicPr>
        <xdr:cNvPr id="9" name="Picture 8">
          <a:extLst>
            <a:ext uri="{FF2B5EF4-FFF2-40B4-BE49-F238E27FC236}">
              <a16:creationId xmlns:a16="http://schemas.microsoft.com/office/drawing/2014/main" id="{F18A8331-A905-41A6-926A-6925C4D713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360" y="23881080"/>
          <a:ext cx="1080135" cy="377913"/>
        </a:xfrm>
        <a:prstGeom prst="rect">
          <a:avLst/>
        </a:prstGeom>
      </xdr:spPr>
    </xdr:pic>
    <xdr:clientData/>
  </xdr:twoCellAnchor>
  <xdr:twoCellAnchor editAs="oneCell">
    <xdr:from>
      <xdr:col>1</xdr:col>
      <xdr:colOff>0</xdr:colOff>
      <xdr:row>0</xdr:row>
      <xdr:rowOff>0</xdr:rowOff>
    </xdr:from>
    <xdr:to>
      <xdr:col>16</xdr:col>
      <xdr:colOff>6350</xdr:colOff>
      <xdr:row>7</xdr:row>
      <xdr:rowOff>142240</xdr:rowOff>
    </xdr:to>
    <xdr:pic>
      <xdr:nvPicPr>
        <xdr:cNvPr id="10" name="Picture 9">
          <a:extLst>
            <a:ext uri="{FF2B5EF4-FFF2-40B4-BE49-F238E27FC236}">
              <a16:creationId xmlns:a16="http://schemas.microsoft.com/office/drawing/2014/main" id="{2CA55B01-CEC7-4B52-9CD4-44833A6A3FAC}"/>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10693400" cy="12757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52917</xdr:colOff>
      <xdr:row>8</xdr:row>
      <xdr:rowOff>149041</xdr:rowOff>
    </xdr:from>
    <xdr:to>
      <xdr:col>14</xdr:col>
      <xdr:colOff>47625</xdr:colOff>
      <xdr:row>16</xdr:row>
      <xdr:rowOff>2298</xdr:rowOff>
    </xdr:to>
    <xdr:pic>
      <xdr:nvPicPr>
        <xdr:cNvPr id="3" name="Picture 7" descr="standard6_nsqhss2">
          <a:extLst>
            <a:ext uri="{FF2B5EF4-FFF2-40B4-BE49-F238E27FC236}">
              <a16:creationId xmlns:a16="http://schemas.microsoft.com/office/drawing/2014/main" id="{E0F3862B-E7FC-4A72-BEFC-259CEA54C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492" y="1444441"/>
          <a:ext cx="1213908" cy="1148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9</xdr:row>
      <xdr:rowOff>57150</xdr:rowOff>
    </xdr:from>
    <xdr:to>
      <xdr:col>12</xdr:col>
      <xdr:colOff>28575</xdr:colOff>
      <xdr:row>15</xdr:row>
      <xdr:rowOff>95250</xdr:rowOff>
    </xdr:to>
    <xdr:pic>
      <xdr:nvPicPr>
        <xdr:cNvPr id="5" name="Picture 4">
          <a:extLst>
            <a:ext uri="{FF2B5EF4-FFF2-40B4-BE49-F238E27FC236}">
              <a16:creationId xmlns:a16="http://schemas.microsoft.com/office/drawing/2014/main" id="{EFAAD5F0-AA02-4FDB-AEF0-9CB3DD612E0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1514475"/>
          <a:ext cx="6724650" cy="1009650"/>
        </a:xfrm>
        <a:prstGeom prst="rect">
          <a:avLst/>
        </a:prstGeom>
      </xdr:spPr>
    </xdr:pic>
    <xdr:clientData/>
  </xdr:twoCellAnchor>
  <xdr:twoCellAnchor>
    <xdr:from>
      <xdr:col>0</xdr:col>
      <xdr:colOff>161924</xdr:colOff>
      <xdr:row>9</xdr:row>
      <xdr:rowOff>28575</xdr:rowOff>
    </xdr:from>
    <xdr:to>
      <xdr:col>11</xdr:col>
      <xdr:colOff>352424</xdr:colOff>
      <xdr:row>14</xdr:row>
      <xdr:rowOff>41275</xdr:rowOff>
    </xdr:to>
    <xdr:sp macro="" textlink="">
      <xdr:nvSpPr>
        <xdr:cNvPr id="6" name="Text Box 6">
          <a:extLst>
            <a:ext uri="{FF2B5EF4-FFF2-40B4-BE49-F238E27FC236}">
              <a16:creationId xmlns:a16="http://schemas.microsoft.com/office/drawing/2014/main" id="{85A25AF5-68ED-4198-93C1-5DD92C7FC305}"/>
            </a:ext>
          </a:extLst>
        </xdr:cNvPr>
        <xdr:cNvSpPr txBox="1">
          <a:spLocks noChangeArrowheads="1"/>
        </xdr:cNvSpPr>
      </xdr:nvSpPr>
      <xdr:spPr bwMode="auto">
        <a:xfrm>
          <a:off x="161924" y="1485900"/>
          <a:ext cx="6467475" cy="82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chemeClr val="bg1"/>
              </a:solidFill>
              <a:effectLst/>
              <a:latin typeface="MetaOT-Norm"/>
              <a:ea typeface="Times New Roman" panose="02020603050405020304" pitchFamily="18" charset="0"/>
              <a:cs typeface="Times New Roman" panose="02020603050405020304" pitchFamily="18" charset="0"/>
            </a:rPr>
            <a:t>Surgical Safety Checklist observation collection </a:t>
          </a:r>
          <a:r>
            <a:rPr lang="en-AU" sz="2000">
              <a:solidFill>
                <a:srgbClr val="FFFFFF"/>
              </a:solidFill>
              <a:effectLst/>
              <a:latin typeface="MetaOT-Norm"/>
              <a:ea typeface="Times New Roman" panose="02020603050405020304" pitchFamily="18" charset="0"/>
              <a:cs typeface="Times New Roman" panose="02020603050405020304" pitchFamily="18" charset="0"/>
            </a:rPr>
            <a:t>audit tool – Edition</a:t>
          </a:r>
          <a:r>
            <a:rPr lang="en-AU" sz="2000" baseline="0">
              <a:solidFill>
                <a:srgbClr val="FFFFFF"/>
              </a:solidFill>
              <a:effectLst/>
              <a:latin typeface="MetaOT-Norm"/>
              <a:ea typeface="Times New Roman" panose="02020603050405020304" pitchFamily="18" charset="0"/>
              <a:cs typeface="Times New Roman" panose="02020603050405020304" pitchFamily="18" charset="0"/>
            </a:rPr>
            <a:t>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0</xdr:colOff>
      <xdr:row>47</xdr:row>
      <xdr:rowOff>0</xdr:rowOff>
    </xdr:from>
    <xdr:to>
      <xdr:col>2</xdr:col>
      <xdr:colOff>455295</xdr:colOff>
      <xdr:row>49</xdr:row>
      <xdr:rowOff>42633</xdr:rowOff>
    </xdr:to>
    <xdr:pic>
      <xdr:nvPicPr>
        <xdr:cNvPr id="8" name="Picture 7">
          <a:extLst>
            <a:ext uri="{FF2B5EF4-FFF2-40B4-BE49-F238E27FC236}">
              <a16:creationId xmlns:a16="http://schemas.microsoft.com/office/drawing/2014/main" id="{59BC7A7F-FDD9-4AD7-A0FA-3C4C1670E6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9886950"/>
          <a:ext cx="1064895" cy="366483"/>
        </a:xfrm>
        <a:prstGeom prst="rect">
          <a:avLst/>
        </a:prstGeom>
      </xdr:spPr>
    </xdr:pic>
    <xdr:clientData/>
  </xdr:twoCellAnchor>
  <xdr:twoCellAnchor editAs="oneCell">
    <xdr:from>
      <xdr:col>1</xdr:col>
      <xdr:colOff>0</xdr:colOff>
      <xdr:row>0</xdr:row>
      <xdr:rowOff>0</xdr:rowOff>
    </xdr:from>
    <xdr:to>
      <xdr:col>17</xdr:col>
      <xdr:colOff>225425</xdr:colOff>
      <xdr:row>7</xdr:row>
      <xdr:rowOff>142240</xdr:rowOff>
    </xdr:to>
    <xdr:pic>
      <xdr:nvPicPr>
        <xdr:cNvPr id="7" name="Picture 6">
          <a:extLst>
            <a:ext uri="{FF2B5EF4-FFF2-40B4-BE49-F238E27FC236}">
              <a16:creationId xmlns:a16="http://schemas.microsoft.com/office/drawing/2014/main" id="{75433C6C-604C-49A2-B1EE-510B1CE6CF4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10693400" cy="12757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52917</xdr:colOff>
      <xdr:row>8</xdr:row>
      <xdr:rowOff>34741</xdr:rowOff>
    </xdr:from>
    <xdr:to>
      <xdr:col>14</xdr:col>
      <xdr:colOff>47625</xdr:colOff>
      <xdr:row>15</xdr:row>
      <xdr:rowOff>59448</xdr:rowOff>
    </xdr:to>
    <xdr:pic>
      <xdr:nvPicPr>
        <xdr:cNvPr id="7" name="Picture 7" descr="standard6_nsqhss2">
          <a:extLst>
            <a:ext uri="{FF2B5EF4-FFF2-40B4-BE49-F238E27FC236}">
              <a16:creationId xmlns:a16="http://schemas.microsoft.com/office/drawing/2014/main" id="{C3DBA69F-51ED-4D4C-AFC3-F394F7664D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492" y="1330141"/>
          <a:ext cx="1213908" cy="1158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8</xdr:row>
      <xdr:rowOff>104775</xdr:rowOff>
    </xdr:from>
    <xdr:to>
      <xdr:col>12</xdr:col>
      <xdr:colOff>9525</xdr:colOff>
      <xdr:row>14</xdr:row>
      <xdr:rowOff>142875</xdr:rowOff>
    </xdr:to>
    <xdr:pic>
      <xdr:nvPicPr>
        <xdr:cNvPr id="8" name="Picture 7">
          <a:extLst>
            <a:ext uri="{FF2B5EF4-FFF2-40B4-BE49-F238E27FC236}">
              <a16:creationId xmlns:a16="http://schemas.microsoft.com/office/drawing/2014/main" id="{76ACBD3A-B555-47C3-B786-E09FA90C53E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1400175"/>
          <a:ext cx="6724650" cy="1009650"/>
        </a:xfrm>
        <a:prstGeom prst="rect">
          <a:avLst/>
        </a:prstGeom>
      </xdr:spPr>
    </xdr:pic>
    <xdr:clientData/>
  </xdr:twoCellAnchor>
  <xdr:twoCellAnchor>
    <xdr:from>
      <xdr:col>0</xdr:col>
      <xdr:colOff>171450</xdr:colOff>
      <xdr:row>8</xdr:row>
      <xdr:rowOff>95250</xdr:rowOff>
    </xdr:from>
    <xdr:to>
      <xdr:col>11</xdr:col>
      <xdr:colOff>171451</xdr:colOff>
      <xdr:row>13</xdr:row>
      <xdr:rowOff>107950</xdr:rowOff>
    </xdr:to>
    <xdr:sp macro="" textlink="">
      <xdr:nvSpPr>
        <xdr:cNvPr id="9" name="Text Box 6">
          <a:extLst>
            <a:ext uri="{FF2B5EF4-FFF2-40B4-BE49-F238E27FC236}">
              <a16:creationId xmlns:a16="http://schemas.microsoft.com/office/drawing/2014/main" id="{CEFCA266-1125-452D-9F71-559D515C79EB}"/>
            </a:ext>
          </a:extLst>
        </xdr:cNvPr>
        <xdr:cNvSpPr txBox="1">
          <a:spLocks noChangeArrowheads="1"/>
        </xdr:cNvSpPr>
      </xdr:nvSpPr>
      <xdr:spPr bwMode="auto">
        <a:xfrm>
          <a:off x="171450" y="1390650"/>
          <a:ext cx="6276976" cy="82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chemeClr val="bg1"/>
              </a:solidFill>
              <a:effectLst/>
              <a:latin typeface="MetaOT-Norm"/>
              <a:ea typeface="Times New Roman" panose="02020603050405020304" pitchFamily="18" charset="0"/>
              <a:cs typeface="Times New Roman" panose="02020603050405020304" pitchFamily="18" charset="0"/>
            </a:rPr>
            <a:t>Clinical Handover observation collection </a:t>
          </a:r>
          <a:r>
            <a:rPr lang="en-AU" sz="2000">
              <a:solidFill>
                <a:srgbClr val="FFFFFF"/>
              </a:solidFill>
              <a:effectLst/>
              <a:latin typeface="MetaOT-Norm"/>
              <a:ea typeface="Times New Roman" panose="02020603050405020304" pitchFamily="18" charset="0"/>
              <a:cs typeface="Times New Roman" panose="02020603050405020304" pitchFamily="18" charset="0"/>
            </a:rPr>
            <a:t>audit tool – Edition</a:t>
          </a:r>
          <a:r>
            <a:rPr lang="en-AU" sz="2000" baseline="0">
              <a:solidFill>
                <a:srgbClr val="FFFFFF"/>
              </a:solidFill>
              <a:effectLst/>
              <a:latin typeface="MetaOT-Norm"/>
              <a:ea typeface="Times New Roman" panose="02020603050405020304" pitchFamily="18" charset="0"/>
              <a:cs typeface="Times New Roman" panose="02020603050405020304" pitchFamily="18" charset="0"/>
            </a:rPr>
            <a:t>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0</xdr:colOff>
      <xdr:row>71</xdr:row>
      <xdr:rowOff>0</xdr:rowOff>
    </xdr:from>
    <xdr:to>
      <xdr:col>2</xdr:col>
      <xdr:colOff>455295</xdr:colOff>
      <xdr:row>73</xdr:row>
      <xdr:rowOff>36918</xdr:rowOff>
    </xdr:to>
    <xdr:pic>
      <xdr:nvPicPr>
        <xdr:cNvPr id="10" name="Picture 9">
          <a:extLst>
            <a:ext uri="{FF2B5EF4-FFF2-40B4-BE49-F238E27FC236}">
              <a16:creationId xmlns:a16="http://schemas.microsoft.com/office/drawing/2014/main" id="{158711A6-D95A-44F6-B4A3-FC13C974CF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13106400"/>
          <a:ext cx="1064895" cy="360768"/>
        </a:xfrm>
        <a:prstGeom prst="rect">
          <a:avLst/>
        </a:prstGeom>
      </xdr:spPr>
    </xdr:pic>
    <xdr:clientData/>
  </xdr:twoCellAnchor>
  <xdr:twoCellAnchor editAs="oneCell">
    <xdr:from>
      <xdr:col>1</xdr:col>
      <xdr:colOff>0</xdr:colOff>
      <xdr:row>0</xdr:row>
      <xdr:rowOff>0</xdr:rowOff>
    </xdr:from>
    <xdr:to>
      <xdr:col>16</xdr:col>
      <xdr:colOff>6350</xdr:colOff>
      <xdr:row>7</xdr:row>
      <xdr:rowOff>142240</xdr:rowOff>
    </xdr:to>
    <xdr:pic>
      <xdr:nvPicPr>
        <xdr:cNvPr id="11" name="Picture 10">
          <a:extLst>
            <a:ext uri="{FF2B5EF4-FFF2-40B4-BE49-F238E27FC236}">
              <a16:creationId xmlns:a16="http://schemas.microsoft.com/office/drawing/2014/main" id="{171B6766-C414-4B29-9723-4507C8D1030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10693400" cy="127571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65616</xdr:colOff>
      <xdr:row>8</xdr:row>
      <xdr:rowOff>95250</xdr:rowOff>
    </xdr:from>
    <xdr:to>
      <xdr:col>13</xdr:col>
      <xdr:colOff>535515</xdr:colOff>
      <xdr:row>15</xdr:row>
      <xdr:rowOff>14998</xdr:rowOff>
    </xdr:to>
    <xdr:pic>
      <xdr:nvPicPr>
        <xdr:cNvPr id="8" name="Picture 7" descr="standard6_nsqhss2">
          <a:extLst>
            <a:ext uri="{FF2B5EF4-FFF2-40B4-BE49-F238E27FC236}">
              <a16:creationId xmlns:a16="http://schemas.microsoft.com/office/drawing/2014/main" id="{5224A4A6-F70A-442E-960B-094AC7220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4566" y="1390650"/>
          <a:ext cx="1079499" cy="105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9525</xdr:rowOff>
    </xdr:from>
    <xdr:to>
      <xdr:col>12</xdr:col>
      <xdr:colOff>76200</xdr:colOff>
      <xdr:row>14</xdr:row>
      <xdr:rowOff>123824</xdr:rowOff>
    </xdr:to>
    <xdr:pic>
      <xdr:nvPicPr>
        <xdr:cNvPr id="11" name="Picture 10">
          <a:extLst>
            <a:ext uri="{FF2B5EF4-FFF2-40B4-BE49-F238E27FC236}">
              <a16:creationId xmlns:a16="http://schemas.microsoft.com/office/drawing/2014/main" id="{AD5CE052-A13C-4E9F-B6F5-88FAB3A77CC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 y="1466850"/>
          <a:ext cx="6781800" cy="923924"/>
        </a:xfrm>
        <a:prstGeom prst="rect">
          <a:avLst/>
        </a:prstGeom>
      </xdr:spPr>
    </xdr:pic>
    <xdr:clientData/>
  </xdr:twoCellAnchor>
  <xdr:twoCellAnchor>
    <xdr:from>
      <xdr:col>1</xdr:col>
      <xdr:colOff>38100</xdr:colOff>
      <xdr:row>9</xdr:row>
      <xdr:rowOff>95250</xdr:rowOff>
    </xdr:from>
    <xdr:to>
      <xdr:col>10</xdr:col>
      <xdr:colOff>190500</xdr:colOff>
      <xdr:row>14</xdr:row>
      <xdr:rowOff>41275</xdr:rowOff>
    </xdr:to>
    <xdr:sp macro="" textlink="">
      <xdr:nvSpPr>
        <xdr:cNvPr id="9" name="Text Box 6">
          <a:extLst>
            <a:ext uri="{FF2B5EF4-FFF2-40B4-BE49-F238E27FC236}">
              <a16:creationId xmlns:a16="http://schemas.microsoft.com/office/drawing/2014/main" id="{F027671B-EB8E-4FE8-B5B6-AD826807DC2A}"/>
            </a:ext>
          </a:extLst>
        </xdr:cNvPr>
        <xdr:cNvSpPr txBox="1">
          <a:spLocks noChangeArrowheads="1"/>
        </xdr:cNvSpPr>
      </xdr:nvSpPr>
      <xdr:spPr bwMode="auto">
        <a:xfrm>
          <a:off x="171450" y="1552575"/>
          <a:ext cx="5638800"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Patient collection audit tool – Edition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30480</xdr:colOff>
      <xdr:row>138</xdr:row>
      <xdr:rowOff>137160</xdr:rowOff>
    </xdr:from>
    <xdr:to>
      <xdr:col>2</xdr:col>
      <xdr:colOff>485775</xdr:colOff>
      <xdr:row>141</xdr:row>
      <xdr:rowOff>12153</xdr:rowOff>
    </xdr:to>
    <xdr:pic>
      <xdr:nvPicPr>
        <xdr:cNvPr id="12" name="Picture 11">
          <a:extLst>
            <a:ext uri="{FF2B5EF4-FFF2-40B4-BE49-F238E27FC236}">
              <a16:creationId xmlns:a16="http://schemas.microsoft.com/office/drawing/2014/main" id="{ACEAD00F-FBBC-40DD-98EA-181A28770C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360" y="22852380"/>
          <a:ext cx="1080135" cy="377913"/>
        </a:xfrm>
        <a:prstGeom prst="rect">
          <a:avLst/>
        </a:prstGeom>
      </xdr:spPr>
    </xdr:pic>
    <xdr:clientData/>
  </xdr:twoCellAnchor>
  <xdr:twoCellAnchor editAs="oneCell">
    <xdr:from>
      <xdr:col>1</xdr:col>
      <xdr:colOff>0</xdr:colOff>
      <xdr:row>0</xdr:row>
      <xdr:rowOff>0</xdr:rowOff>
    </xdr:from>
    <xdr:to>
      <xdr:col>16</xdr:col>
      <xdr:colOff>673100</xdr:colOff>
      <xdr:row>7</xdr:row>
      <xdr:rowOff>142240</xdr:rowOff>
    </xdr:to>
    <xdr:pic>
      <xdr:nvPicPr>
        <xdr:cNvPr id="7" name="Picture 6">
          <a:extLst>
            <a:ext uri="{FF2B5EF4-FFF2-40B4-BE49-F238E27FC236}">
              <a16:creationId xmlns:a16="http://schemas.microsoft.com/office/drawing/2014/main" id="{167C8816-398D-40E0-A9DB-8A02495EFC8A}"/>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10693400" cy="127571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15</xdr:col>
      <xdr:colOff>495299</xdr:colOff>
      <xdr:row>12</xdr:row>
      <xdr:rowOff>65346</xdr:rowOff>
    </xdr:from>
    <xdr:to>
      <xdr:col>16</xdr:col>
      <xdr:colOff>885824</xdr:colOff>
      <xdr:row>19</xdr:row>
      <xdr:rowOff>104775</xdr:rowOff>
    </xdr:to>
    <xdr:pic>
      <xdr:nvPicPr>
        <xdr:cNvPr id="15" name="Picture 7" descr="standard6_nsqhss2">
          <a:extLst>
            <a:ext uri="{FF2B5EF4-FFF2-40B4-BE49-F238E27FC236}">
              <a16:creationId xmlns:a16="http://schemas.microsoft.com/office/drawing/2014/main" id="{862692AD-6D28-4E3E-AEA0-5B3AA1B868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49" y="2008446"/>
          <a:ext cx="1171575" cy="1172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152399</xdr:rowOff>
    </xdr:from>
    <xdr:to>
      <xdr:col>15</xdr:col>
      <xdr:colOff>495300</xdr:colOff>
      <xdr:row>19</xdr:row>
      <xdr:rowOff>19049</xdr:rowOff>
    </xdr:to>
    <xdr:pic>
      <xdr:nvPicPr>
        <xdr:cNvPr id="8" name="Picture 7">
          <a:extLst>
            <a:ext uri="{FF2B5EF4-FFF2-40B4-BE49-F238E27FC236}">
              <a16:creationId xmlns:a16="http://schemas.microsoft.com/office/drawing/2014/main" id="{4094A431-1D56-4C1B-A8E9-F84A0CD4BEF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 y="2095499"/>
          <a:ext cx="7962900" cy="1000125"/>
        </a:xfrm>
        <a:prstGeom prst="rect">
          <a:avLst/>
        </a:prstGeom>
      </xdr:spPr>
    </xdr:pic>
    <xdr:clientData/>
  </xdr:twoCellAnchor>
  <xdr:twoCellAnchor>
    <xdr:from>
      <xdr:col>1</xdr:col>
      <xdr:colOff>38100</xdr:colOff>
      <xdr:row>13</xdr:row>
      <xdr:rowOff>123825</xdr:rowOff>
    </xdr:from>
    <xdr:to>
      <xdr:col>12</xdr:col>
      <xdr:colOff>15875</xdr:colOff>
      <xdr:row>18</xdr:row>
      <xdr:rowOff>60325</xdr:rowOff>
    </xdr:to>
    <xdr:sp macro="" textlink="">
      <xdr:nvSpPr>
        <xdr:cNvPr id="16" name="Text Box 6">
          <a:extLst>
            <a:ext uri="{FF2B5EF4-FFF2-40B4-BE49-F238E27FC236}">
              <a16:creationId xmlns:a16="http://schemas.microsoft.com/office/drawing/2014/main" id="{14E757EE-30A1-4900-B13F-2F9F92B4D4EA}"/>
            </a:ext>
          </a:extLst>
        </xdr:cNvPr>
        <xdr:cNvSpPr txBox="1">
          <a:spLocks noChangeArrowheads="1"/>
        </xdr:cNvSpPr>
      </xdr:nvSpPr>
      <xdr:spPr bwMode="auto">
        <a:xfrm>
          <a:off x="171450" y="2228850"/>
          <a:ext cx="56356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Ward/Unit level results – Edition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0</xdr:colOff>
      <xdr:row>121</xdr:row>
      <xdr:rowOff>0</xdr:rowOff>
    </xdr:from>
    <xdr:to>
      <xdr:col>3</xdr:col>
      <xdr:colOff>36195</xdr:colOff>
      <xdr:row>123</xdr:row>
      <xdr:rowOff>42633</xdr:rowOff>
    </xdr:to>
    <xdr:pic>
      <xdr:nvPicPr>
        <xdr:cNvPr id="10" name="Picture 9">
          <a:extLst>
            <a:ext uri="{FF2B5EF4-FFF2-40B4-BE49-F238E27FC236}">
              <a16:creationId xmlns:a16="http://schemas.microsoft.com/office/drawing/2014/main" id="{DD6E5436-5BFC-4620-8FF3-8AB4A341A4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26736675"/>
          <a:ext cx="1064895" cy="366483"/>
        </a:xfrm>
        <a:prstGeom prst="rect">
          <a:avLst/>
        </a:prstGeom>
      </xdr:spPr>
    </xdr:pic>
    <xdr:clientData/>
  </xdr:twoCellAnchor>
  <xdr:twoCellAnchor editAs="oneCell">
    <xdr:from>
      <xdr:col>1</xdr:col>
      <xdr:colOff>0</xdr:colOff>
      <xdr:row>0</xdr:row>
      <xdr:rowOff>0</xdr:rowOff>
    </xdr:from>
    <xdr:to>
      <xdr:col>17</xdr:col>
      <xdr:colOff>0</xdr:colOff>
      <xdr:row>11</xdr:row>
      <xdr:rowOff>133349</xdr:rowOff>
    </xdr:to>
    <xdr:pic>
      <xdr:nvPicPr>
        <xdr:cNvPr id="9" name="Picture 8">
          <a:extLst>
            <a:ext uri="{FF2B5EF4-FFF2-40B4-BE49-F238E27FC236}">
              <a16:creationId xmlns:a16="http://schemas.microsoft.com/office/drawing/2014/main" id="{933287CA-A938-4AF1-8516-8E25B88A2A6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9229725" cy="1914524"/>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15</xdr:col>
      <xdr:colOff>495299</xdr:colOff>
      <xdr:row>12</xdr:row>
      <xdr:rowOff>65346</xdr:rowOff>
    </xdr:from>
    <xdr:to>
      <xdr:col>16</xdr:col>
      <xdr:colOff>885824</xdr:colOff>
      <xdr:row>19</xdr:row>
      <xdr:rowOff>104775</xdr:rowOff>
    </xdr:to>
    <xdr:pic>
      <xdr:nvPicPr>
        <xdr:cNvPr id="3" name="Picture 7" descr="standard6_nsqhss2">
          <a:extLst>
            <a:ext uri="{FF2B5EF4-FFF2-40B4-BE49-F238E27FC236}">
              <a16:creationId xmlns:a16="http://schemas.microsoft.com/office/drawing/2014/main" id="{C7CA6DD5-8C49-4764-AF2C-C510FB4CC5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49" y="2008446"/>
          <a:ext cx="1171575" cy="1172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152399</xdr:rowOff>
    </xdr:from>
    <xdr:to>
      <xdr:col>15</xdr:col>
      <xdr:colOff>495300</xdr:colOff>
      <xdr:row>19</xdr:row>
      <xdr:rowOff>19049</xdr:rowOff>
    </xdr:to>
    <xdr:pic>
      <xdr:nvPicPr>
        <xdr:cNvPr id="5" name="Picture 4">
          <a:extLst>
            <a:ext uri="{FF2B5EF4-FFF2-40B4-BE49-F238E27FC236}">
              <a16:creationId xmlns:a16="http://schemas.microsoft.com/office/drawing/2014/main" id="{48F466A6-3374-4C81-BE5A-0D536BEE843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50" y="2095499"/>
          <a:ext cx="7962900" cy="1000125"/>
        </a:xfrm>
        <a:prstGeom prst="rect">
          <a:avLst/>
        </a:prstGeom>
      </xdr:spPr>
    </xdr:pic>
    <xdr:clientData/>
  </xdr:twoCellAnchor>
  <xdr:twoCellAnchor>
    <xdr:from>
      <xdr:col>1</xdr:col>
      <xdr:colOff>38100</xdr:colOff>
      <xdr:row>13</xdr:row>
      <xdr:rowOff>123825</xdr:rowOff>
    </xdr:from>
    <xdr:to>
      <xdr:col>15</xdr:col>
      <xdr:colOff>142875</xdr:colOff>
      <xdr:row>18</xdr:row>
      <xdr:rowOff>60325</xdr:rowOff>
    </xdr:to>
    <xdr:sp macro="" textlink="">
      <xdr:nvSpPr>
        <xdr:cNvPr id="6" name="Text Box 6">
          <a:extLst>
            <a:ext uri="{FF2B5EF4-FFF2-40B4-BE49-F238E27FC236}">
              <a16:creationId xmlns:a16="http://schemas.microsoft.com/office/drawing/2014/main" id="{BD30346C-48D1-40DB-A549-8A7577F4151E}"/>
            </a:ext>
          </a:extLst>
        </xdr:cNvPr>
        <xdr:cNvSpPr txBox="1">
          <a:spLocks noChangeArrowheads="1"/>
        </xdr:cNvSpPr>
      </xdr:nvSpPr>
      <xdr:spPr bwMode="auto">
        <a:xfrm>
          <a:off x="219075" y="2228850"/>
          <a:ext cx="757237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chemeClr val="bg1"/>
              </a:solidFill>
              <a:effectLst/>
              <a:latin typeface="MetaOT-Norm"/>
              <a:ea typeface="Times New Roman" panose="02020603050405020304" pitchFamily="18" charset="0"/>
              <a:cs typeface="Times New Roman" panose="02020603050405020304" pitchFamily="18" charset="0"/>
            </a:rPr>
            <a:t>Surgical</a:t>
          </a:r>
          <a:r>
            <a:rPr lang="en-AU" sz="2000" baseline="0">
              <a:solidFill>
                <a:schemeClr val="bg1"/>
              </a:solidFill>
              <a:effectLst/>
              <a:latin typeface="MetaOT-Norm"/>
              <a:ea typeface="Times New Roman" panose="02020603050405020304" pitchFamily="18" charset="0"/>
              <a:cs typeface="Times New Roman" panose="02020603050405020304" pitchFamily="18" charset="0"/>
            </a:rPr>
            <a:t> Safety Checklist observation </a:t>
          </a:r>
          <a:r>
            <a:rPr lang="en-AU" sz="2000">
              <a:solidFill>
                <a:srgbClr val="FFFFFF"/>
              </a:solidFill>
              <a:effectLst/>
              <a:latin typeface="MetaOT-Norm"/>
              <a:ea typeface="Times New Roman" panose="02020603050405020304" pitchFamily="18" charset="0"/>
              <a:cs typeface="Times New Roman" panose="02020603050405020304" pitchFamily="18" charset="0"/>
            </a:rPr>
            <a:t>results – Edition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0</xdr:colOff>
      <xdr:row>46</xdr:row>
      <xdr:rowOff>0</xdr:rowOff>
    </xdr:from>
    <xdr:to>
      <xdr:col>3</xdr:col>
      <xdr:colOff>36195</xdr:colOff>
      <xdr:row>48</xdr:row>
      <xdr:rowOff>42633</xdr:rowOff>
    </xdr:to>
    <xdr:pic>
      <xdr:nvPicPr>
        <xdr:cNvPr id="7" name="Picture 6">
          <a:extLst>
            <a:ext uri="{FF2B5EF4-FFF2-40B4-BE49-F238E27FC236}">
              <a16:creationId xmlns:a16="http://schemas.microsoft.com/office/drawing/2014/main" id="{F941A0FD-E0CF-42AA-B32C-4A3156237E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9877425"/>
          <a:ext cx="1064895" cy="366483"/>
        </a:xfrm>
        <a:prstGeom prst="rect">
          <a:avLst/>
        </a:prstGeom>
      </xdr:spPr>
    </xdr:pic>
    <xdr:clientData/>
  </xdr:twoCellAnchor>
  <xdr:twoCellAnchor editAs="oneCell">
    <xdr:from>
      <xdr:col>1</xdr:col>
      <xdr:colOff>0</xdr:colOff>
      <xdr:row>0</xdr:row>
      <xdr:rowOff>0</xdr:rowOff>
    </xdr:from>
    <xdr:to>
      <xdr:col>17</xdr:col>
      <xdr:colOff>0</xdr:colOff>
      <xdr:row>11</xdr:row>
      <xdr:rowOff>95249</xdr:rowOff>
    </xdr:to>
    <xdr:pic>
      <xdr:nvPicPr>
        <xdr:cNvPr id="8" name="Picture 7">
          <a:extLst>
            <a:ext uri="{FF2B5EF4-FFF2-40B4-BE49-F238E27FC236}">
              <a16:creationId xmlns:a16="http://schemas.microsoft.com/office/drawing/2014/main" id="{CC4F7BEA-5098-47D0-A181-6C6AB88147C2}"/>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9229725" cy="1876424"/>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15</xdr:col>
      <xdr:colOff>495299</xdr:colOff>
      <xdr:row>11</xdr:row>
      <xdr:rowOff>65346</xdr:rowOff>
    </xdr:from>
    <xdr:to>
      <xdr:col>16</xdr:col>
      <xdr:colOff>885824</xdr:colOff>
      <xdr:row>18</xdr:row>
      <xdr:rowOff>104775</xdr:rowOff>
    </xdr:to>
    <xdr:pic>
      <xdr:nvPicPr>
        <xdr:cNvPr id="7" name="Picture 7" descr="standard6_nsqhss2">
          <a:extLst>
            <a:ext uri="{FF2B5EF4-FFF2-40B4-BE49-F238E27FC236}">
              <a16:creationId xmlns:a16="http://schemas.microsoft.com/office/drawing/2014/main" id="{C07879F2-22BF-4C84-8154-6DDBACEC9E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43874" y="2008446"/>
          <a:ext cx="1171575" cy="1172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152399</xdr:rowOff>
    </xdr:from>
    <xdr:to>
      <xdr:col>15</xdr:col>
      <xdr:colOff>495300</xdr:colOff>
      <xdr:row>18</xdr:row>
      <xdr:rowOff>19049</xdr:rowOff>
    </xdr:to>
    <xdr:pic>
      <xdr:nvPicPr>
        <xdr:cNvPr id="8" name="Picture 7">
          <a:extLst>
            <a:ext uri="{FF2B5EF4-FFF2-40B4-BE49-F238E27FC236}">
              <a16:creationId xmlns:a16="http://schemas.microsoft.com/office/drawing/2014/main" id="{D24D5073-62BE-499A-BCAF-15AE804B7CE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2095499"/>
          <a:ext cx="7962900" cy="1000125"/>
        </a:xfrm>
        <a:prstGeom prst="rect">
          <a:avLst/>
        </a:prstGeom>
      </xdr:spPr>
    </xdr:pic>
    <xdr:clientData/>
  </xdr:twoCellAnchor>
  <xdr:twoCellAnchor>
    <xdr:from>
      <xdr:col>1</xdr:col>
      <xdr:colOff>38100</xdr:colOff>
      <xdr:row>12</xdr:row>
      <xdr:rowOff>123825</xdr:rowOff>
    </xdr:from>
    <xdr:to>
      <xdr:col>15</xdr:col>
      <xdr:colOff>142875</xdr:colOff>
      <xdr:row>17</xdr:row>
      <xdr:rowOff>60325</xdr:rowOff>
    </xdr:to>
    <xdr:sp macro="" textlink="">
      <xdr:nvSpPr>
        <xdr:cNvPr id="9" name="Text Box 6">
          <a:extLst>
            <a:ext uri="{FF2B5EF4-FFF2-40B4-BE49-F238E27FC236}">
              <a16:creationId xmlns:a16="http://schemas.microsoft.com/office/drawing/2014/main" id="{6F84DB7D-2D6E-4A6A-AA9D-567B291828DE}"/>
            </a:ext>
          </a:extLst>
        </xdr:cNvPr>
        <xdr:cNvSpPr txBox="1">
          <a:spLocks noChangeArrowheads="1"/>
        </xdr:cNvSpPr>
      </xdr:nvSpPr>
      <xdr:spPr bwMode="auto">
        <a:xfrm>
          <a:off x="219075" y="2228850"/>
          <a:ext cx="757237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spcAft>
              <a:spcPts val="0"/>
            </a:spcAft>
          </a:pPr>
          <a:r>
            <a:rPr lang="en-AU" sz="2000">
              <a:solidFill>
                <a:srgbClr val="FFFFFF"/>
              </a:solidFill>
              <a:effectLst/>
              <a:latin typeface="MetaOT-Norm"/>
              <a:ea typeface="Times New Roman" panose="02020603050405020304" pitchFamily="18" charset="0"/>
              <a:cs typeface="Times New Roman" panose="02020603050405020304" pitchFamily="18" charset="0"/>
            </a:rPr>
            <a:t>NSQHS Standard 6 Communicating for Safety</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a:p>
          <a:pPr>
            <a:spcAft>
              <a:spcPts val="0"/>
            </a:spcAft>
          </a:pPr>
          <a:r>
            <a:rPr lang="en-AU" sz="2000">
              <a:solidFill>
                <a:schemeClr val="bg1"/>
              </a:solidFill>
              <a:effectLst/>
              <a:latin typeface="MetaOT-Norm"/>
              <a:ea typeface="Times New Roman" panose="02020603050405020304" pitchFamily="18" charset="0"/>
              <a:cs typeface="Times New Roman" panose="02020603050405020304" pitchFamily="18" charset="0"/>
            </a:rPr>
            <a:t>Clinical Handover</a:t>
          </a:r>
          <a:r>
            <a:rPr lang="en-AU" sz="2000" baseline="0">
              <a:solidFill>
                <a:schemeClr val="bg1"/>
              </a:solidFill>
              <a:effectLst/>
              <a:latin typeface="MetaOT-Norm"/>
              <a:ea typeface="Times New Roman" panose="02020603050405020304" pitchFamily="18" charset="0"/>
              <a:cs typeface="Times New Roman" panose="02020603050405020304" pitchFamily="18" charset="0"/>
            </a:rPr>
            <a:t> observation </a:t>
          </a:r>
          <a:r>
            <a:rPr lang="en-AU" sz="2000">
              <a:solidFill>
                <a:srgbClr val="FFFFFF"/>
              </a:solidFill>
              <a:effectLst/>
              <a:latin typeface="MetaOT-Norm"/>
              <a:ea typeface="Times New Roman" panose="02020603050405020304" pitchFamily="18" charset="0"/>
              <a:cs typeface="Times New Roman" panose="02020603050405020304" pitchFamily="18" charset="0"/>
            </a:rPr>
            <a:t>results – Edition 2</a:t>
          </a:r>
          <a:endParaRPr lang="en-AU" sz="20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twoCellAnchor editAs="oneCell">
    <xdr:from>
      <xdr:col>1</xdr:col>
      <xdr:colOff>0</xdr:colOff>
      <xdr:row>56</xdr:row>
      <xdr:rowOff>0</xdr:rowOff>
    </xdr:from>
    <xdr:to>
      <xdr:col>3</xdr:col>
      <xdr:colOff>30480</xdr:colOff>
      <xdr:row>58</xdr:row>
      <xdr:rowOff>42633</xdr:rowOff>
    </xdr:to>
    <xdr:pic>
      <xdr:nvPicPr>
        <xdr:cNvPr id="10" name="Picture 9">
          <a:extLst>
            <a:ext uri="{FF2B5EF4-FFF2-40B4-BE49-F238E27FC236}">
              <a16:creationId xmlns:a16="http://schemas.microsoft.com/office/drawing/2014/main" id="{11055C10-E5A2-4D49-8E07-BC0B00FB9C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11991975"/>
          <a:ext cx="1059180" cy="366483"/>
        </a:xfrm>
        <a:prstGeom prst="rect">
          <a:avLst/>
        </a:prstGeom>
      </xdr:spPr>
    </xdr:pic>
    <xdr:clientData/>
  </xdr:twoCellAnchor>
  <xdr:twoCellAnchor editAs="oneCell">
    <xdr:from>
      <xdr:col>1</xdr:col>
      <xdr:colOff>0</xdr:colOff>
      <xdr:row>0</xdr:row>
      <xdr:rowOff>0</xdr:rowOff>
    </xdr:from>
    <xdr:to>
      <xdr:col>17</xdr:col>
      <xdr:colOff>0</xdr:colOff>
      <xdr:row>10</xdr:row>
      <xdr:rowOff>47624</xdr:rowOff>
    </xdr:to>
    <xdr:pic>
      <xdr:nvPicPr>
        <xdr:cNvPr id="11" name="Picture 10">
          <a:extLst>
            <a:ext uri="{FF2B5EF4-FFF2-40B4-BE49-F238E27FC236}">
              <a16:creationId xmlns:a16="http://schemas.microsoft.com/office/drawing/2014/main" id="{0AF5174C-DF76-4C79-8964-C741F30488EB}"/>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80975" y="0"/>
          <a:ext cx="9229725" cy="1666874"/>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2:P37"/>
  <sheetViews>
    <sheetView tabSelected="1" zoomScaleNormal="100" workbookViewId="0">
      <selection activeCell="AB52" sqref="AB52"/>
    </sheetView>
  </sheetViews>
  <sheetFormatPr defaultColWidth="9.140625" defaultRowHeight="14.25" x14ac:dyDescent="0.2"/>
  <cols>
    <col min="1" max="1" width="2.7109375" style="22" customWidth="1"/>
    <col min="2" max="16384" width="9.140625" style="22"/>
  </cols>
  <sheetData>
    <row r="12" spans="2:2" s="9" customFormat="1" ht="12.75" x14ac:dyDescent="0.25">
      <c r="B12" s="8"/>
    </row>
    <row r="13" spans="2:2" s="9" customFormat="1" x14ac:dyDescent="0.25">
      <c r="B13" s="6"/>
    </row>
    <row r="14" spans="2:2" s="9" customFormat="1" x14ac:dyDescent="0.25">
      <c r="B14" s="6"/>
    </row>
    <row r="15" spans="2:2" s="9" customFormat="1" ht="15" x14ac:dyDescent="0.25">
      <c r="B15" s="7"/>
    </row>
    <row r="16" spans="2:2" s="9" customFormat="1" x14ac:dyDescent="0.25">
      <c r="B16" s="6"/>
    </row>
    <row r="17" spans="2:16" s="9" customFormat="1" ht="12.75" x14ac:dyDescent="0.25">
      <c r="B17" s="8"/>
    </row>
    <row r="18" spans="2:16" s="9" customFormat="1" ht="12.75" x14ac:dyDescent="0.25">
      <c r="B18" s="8"/>
    </row>
    <row r="19" spans="2:16" s="9" customFormat="1" ht="12.75" x14ac:dyDescent="0.25">
      <c r="B19" s="8"/>
    </row>
    <row r="20" spans="2:16" ht="18" x14ac:dyDescent="0.25">
      <c r="B20" s="23" t="s">
        <v>55</v>
      </c>
    </row>
    <row r="21" spans="2:16" x14ac:dyDescent="0.2">
      <c r="B21" s="4"/>
      <c r="C21" s="4"/>
      <c r="D21" s="4"/>
      <c r="E21" s="4"/>
      <c r="F21" s="4"/>
      <c r="G21" s="4"/>
      <c r="H21" s="4"/>
      <c r="I21" s="4"/>
      <c r="J21" s="4"/>
      <c r="K21" s="4"/>
      <c r="L21" s="4"/>
      <c r="M21" s="4"/>
      <c r="N21" s="4"/>
      <c r="O21" s="4"/>
      <c r="P21" s="4"/>
    </row>
    <row r="22" spans="2:16" ht="57.75" customHeight="1" x14ac:dyDescent="0.2">
      <c r="B22" s="705" t="s">
        <v>854</v>
      </c>
      <c r="C22" s="705"/>
      <c r="D22" s="705"/>
      <c r="E22" s="705"/>
      <c r="F22" s="705"/>
      <c r="G22" s="705"/>
      <c r="H22" s="705"/>
      <c r="I22" s="705"/>
      <c r="J22" s="705"/>
      <c r="K22" s="705"/>
      <c r="L22" s="705"/>
      <c r="M22" s="705"/>
      <c r="N22" s="705"/>
      <c r="O22" s="705"/>
      <c r="P22" s="705"/>
    </row>
    <row r="23" spans="2:16" x14ac:dyDescent="0.2">
      <c r="B23" s="477"/>
      <c r="C23" s="477"/>
      <c r="D23" s="477"/>
      <c r="E23" s="477"/>
      <c r="F23" s="477"/>
      <c r="G23" s="477"/>
      <c r="H23" s="477"/>
      <c r="I23" s="477"/>
      <c r="J23" s="477"/>
      <c r="K23" s="477"/>
      <c r="L23" s="477"/>
      <c r="M23" s="477"/>
      <c r="N23" s="477"/>
      <c r="O23" s="477"/>
      <c r="P23" s="477"/>
    </row>
    <row r="24" spans="2:16" ht="20.25" x14ac:dyDescent="0.2">
      <c r="B24" s="485" t="s">
        <v>19</v>
      </c>
      <c r="C24" s="483"/>
      <c r="D24" s="483"/>
      <c r="E24" s="483"/>
      <c r="F24" s="483"/>
      <c r="G24" s="483"/>
      <c r="H24" s="483"/>
      <c r="I24" s="483"/>
      <c r="J24" s="483"/>
      <c r="K24" s="483"/>
      <c r="L24" s="483"/>
      <c r="M24" s="483"/>
      <c r="N24" s="483"/>
      <c r="O24" s="483"/>
      <c r="P24" s="483"/>
    </row>
    <row r="25" spans="2:16" s="476" customFormat="1" x14ac:dyDescent="0.2">
      <c r="B25" s="484"/>
      <c r="C25" s="484"/>
      <c r="D25" s="484"/>
      <c r="E25" s="484"/>
      <c r="F25" s="484"/>
      <c r="G25" s="484"/>
      <c r="H25" s="484"/>
      <c r="I25" s="484"/>
      <c r="J25" s="484"/>
      <c r="K25" s="484"/>
      <c r="L25" s="484"/>
      <c r="M25" s="484"/>
      <c r="N25" s="484"/>
      <c r="O25" s="484"/>
      <c r="P25" s="484"/>
    </row>
    <row r="26" spans="2:16" s="476" customFormat="1" x14ac:dyDescent="0.2">
      <c r="B26" s="704" t="s">
        <v>161</v>
      </c>
      <c r="C26" s="704"/>
      <c r="D26" s="704"/>
      <c r="E26" s="484"/>
      <c r="F26" s="706" t="s">
        <v>272</v>
      </c>
      <c r="G26" s="706"/>
      <c r="H26" s="706"/>
      <c r="I26" s="706"/>
      <c r="J26" s="706"/>
      <c r="K26" s="706"/>
      <c r="L26" s="706"/>
      <c r="M26" s="706"/>
      <c r="N26" s="706"/>
      <c r="O26" s="706"/>
      <c r="P26" s="706"/>
    </row>
    <row r="27" spans="2:16" s="476" customFormat="1" x14ac:dyDescent="0.2">
      <c r="B27" s="704" t="s">
        <v>162</v>
      </c>
      <c r="C27" s="704"/>
      <c r="D27" s="704"/>
      <c r="E27" s="484"/>
      <c r="F27" s="706" t="s">
        <v>273</v>
      </c>
      <c r="G27" s="706"/>
      <c r="H27" s="706"/>
      <c r="I27" s="706"/>
      <c r="J27" s="706"/>
      <c r="K27" s="706"/>
      <c r="L27" s="706"/>
      <c r="M27" s="706"/>
      <c r="N27" s="706"/>
      <c r="O27" s="706"/>
      <c r="P27" s="706"/>
    </row>
    <row r="28" spans="2:16" s="476" customFormat="1" x14ac:dyDescent="0.2">
      <c r="B28" s="709" t="s">
        <v>460</v>
      </c>
      <c r="C28" s="709"/>
      <c r="D28" s="709"/>
      <c r="E28" s="709"/>
      <c r="F28" s="706" t="s">
        <v>429</v>
      </c>
      <c r="G28" s="706"/>
      <c r="H28" s="706"/>
      <c r="I28" s="706"/>
      <c r="J28" s="706"/>
      <c r="K28" s="706"/>
      <c r="L28" s="706"/>
      <c r="M28" s="706"/>
      <c r="N28" s="706"/>
      <c r="O28" s="706"/>
      <c r="P28" s="706"/>
    </row>
    <row r="29" spans="2:16" s="476" customFormat="1" x14ac:dyDescent="0.2">
      <c r="B29" s="708" t="s">
        <v>428</v>
      </c>
      <c r="C29" s="708"/>
      <c r="D29" s="708"/>
      <c r="E29" s="484"/>
      <c r="F29" s="706" t="s">
        <v>430</v>
      </c>
      <c r="G29" s="706"/>
      <c r="H29" s="706"/>
      <c r="I29" s="706"/>
      <c r="J29" s="706"/>
      <c r="K29" s="706"/>
      <c r="L29" s="706"/>
      <c r="M29" s="706"/>
      <c r="N29" s="706"/>
      <c r="O29" s="706"/>
      <c r="P29" s="706"/>
    </row>
    <row r="30" spans="2:16" s="476" customFormat="1" x14ac:dyDescent="0.2">
      <c r="B30" s="704" t="s">
        <v>163</v>
      </c>
      <c r="C30" s="704"/>
      <c r="D30" s="704"/>
      <c r="E30" s="484"/>
      <c r="F30" s="706" t="s">
        <v>280</v>
      </c>
      <c r="G30" s="706"/>
      <c r="H30" s="706"/>
      <c r="I30" s="706"/>
      <c r="J30" s="706"/>
      <c r="K30" s="706"/>
      <c r="L30" s="706"/>
      <c r="M30" s="706"/>
      <c r="N30" s="706"/>
      <c r="O30" s="706"/>
      <c r="P30" s="706"/>
    </row>
    <row r="31" spans="2:16" s="476" customFormat="1" x14ac:dyDescent="0.2">
      <c r="B31" s="484"/>
      <c r="C31" s="484"/>
      <c r="D31" s="484"/>
      <c r="E31" s="484"/>
      <c r="F31" s="484"/>
      <c r="G31" s="484"/>
      <c r="H31" s="484"/>
      <c r="I31" s="484"/>
      <c r="J31" s="484"/>
      <c r="K31" s="484"/>
      <c r="L31" s="484"/>
      <c r="M31" s="484"/>
      <c r="N31" s="484"/>
      <c r="O31" s="484"/>
      <c r="P31" s="484"/>
    </row>
    <row r="32" spans="2:16" s="476" customFormat="1" ht="29.25" customHeight="1" x14ac:dyDescent="0.2">
      <c r="B32" s="703" t="s">
        <v>27</v>
      </c>
      <c r="C32" s="703"/>
      <c r="D32" s="703"/>
      <c r="E32" s="484"/>
      <c r="F32" s="705" t="s">
        <v>274</v>
      </c>
      <c r="G32" s="705"/>
      <c r="H32" s="705"/>
      <c r="I32" s="705"/>
      <c r="J32" s="705"/>
      <c r="K32" s="705"/>
      <c r="L32" s="705"/>
      <c r="M32" s="705"/>
      <c r="N32" s="705"/>
      <c r="O32" s="705"/>
      <c r="P32" s="705"/>
    </row>
    <row r="33" spans="2:16" s="476" customFormat="1" ht="30" customHeight="1" x14ac:dyDescent="0.2">
      <c r="B33" s="707" t="s">
        <v>461</v>
      </c>
      <c r="C33" s="707"/>
      <c r="D33" s="707"/>
      <c r="E33" s="707"/>
      <c r="F33" s="705" t="s">
        <v>462</v>
      </c>
      <c r="G33" s="705"/>
      <c r="H33" s="705"/>
      <c r="I33" s="705"/>
      <c r="J33" s="705"/>
      <c r="K33" s="705"/>
      <c r="L33" s="705"/>
      <c r="M33" s="705"/>
      <c r="N33" s="705"/>
      <c r="O33" s="705"/>
      <c r="P33" s="705"/>
    </row>
    <row r="34" spans="2:16" s="476" customFormat="1" ht="30.75" customHeight="1" x14ac:dyDescent="0.2">
      <c r="B34" s="703" t="s">
        <v>431</v>
      </c>
      <c r="C34" s="703"/>
      <c r="D34" s="703"/>
      <c r="E34" s="703"/>
      <c r="F34" s="705" t="s">
        <v>432</v>
      </c>
      <c r="G34" s="705"/>
      <c r="H34" s="705"/>
      <c r="I34" s="705"/>
      <c r="J34" s="705"/>
      <c r="K34" s="705"/>
      <c r="L34" s="705"/>
      <c r="M34" s="705"/>
      <c r="N34" s="705"/>
      <c r="O34" s="705"/>
      <c r="P34" s="705"/>
    </row>
    <row r="35" spans="2:16" s="476" customFormat="1" x14ac:dyDescent="0.2">
      <c r="B35" s="703" t="s">
        <v>28</v>
      </c>
      <c r="C35" s="703"/>
      <c r="D35" s="703"/>
      <c r="E35" s="484"/>
      <c r="F35" s="706" t="s">
        <v>281</v>
      </c>
      <c r="G35" s="706"/>
      <c r="H35" s="706"/>
      <c r="I35" s="706"/>
      <c r="J35" s="706"/>
      <c r="K35" s="706"/>
      <c r="L35" s="706"/>
      <c r="M35" s="706"/>
      <c r="N35" s="706"/>
      <c r="O35" s="706"/>
      <c r="P35" s="706"/>
    </row>
    <row r="36" spans="2:16" s="476" customFormat="1" x14ac:dyDescent="0.2">
      <c r="B36" s="484"/>
      <c r="C36" s="484"/>
      <c r="D36" s="484"/>
      <c r="E36" s="484"/>
      <c r="F36" s="484"/>
      <c r="G36" s="484"/>
      <c r="H36" s="484"/>
      <c r="I36" s="484"/>
      <c r="J36" s="484"/>
      <c r="K36" s="484"/>
      <c r="L36" s="484"/>
      <c r="M36" s="484"/>
      <c r="N36" s="484"/>
      <c r="O36" s="484"/>
      <c r="P36" s="484"/>
    </row>
    <row r="37" spans="2:16" s="476" customFormat="1" ht="30.75" customHeight="1" x14ac:dyDescent="0.2">
      <c r="B37" s="703" t="s">
        <v>173</v>
      </c>
      <c r="C37" s="703"/>
      <c r="D37" s="703"/>
      <c r="E37" s="484"/>
      <c r="F37" s="705" t="s">
        <v>275</v>
      </c>
      <c r="G37" s="705"/>
      <c r="H37" s="705"/>
      <c r="I37" s="705"/>
      <c r="J37" s="705"/>
      <c r="K37" s="705"/>
      <c r="L37" s="705"/>
      <c r="M37" s="705"/>
      <c r="N37" s="705"/>
      <c r="O37" s="705"/>
      <c r="P37" s="705"/>
    </row>
  </sheetData>
  <mergeCells count="21">
    <mergeCell ref="F29:P29"/>
    <mergeCell ref="F28:P28"/>
    <mergeCell ref="F27:P27"/>
    <mergeCell ref="B22:P22"/>
    <mergeCell ref="B29:D29"/>
    <mergeCell ref="B28:E28"/>
    <mergeCell ref="F26:P26"/>
    <mergeCell ref="B27:D27"/>
    <mergeCell ref="B26:D26"/>
    <mergeCell ref="B37:D37"/>
    <mergeCell ref="B35:D35"/>
    <mergeCell ref="B32:D32"/>
    <mergeCell ref="B30:D30"/>
    <mergeCell ref="F37:P37"/>
    <mergeCell ref="F35:P35"/>
    <mergeCell ref="F33:P33"/>
    <mergeCell ref="B34:E34"/>
    <mergeCell ref="B33:E33"/>
    <mergeCell ref="F34:P34"/>
    <mergeCell ref="F32:P32"/>
    <mergeCell ref="F30:P30"/>
  </mergeCells>
  <hyperlinks>
    <hyperlink ref="B26" location="'Facility Collection &amp; Results'!A1" display="Facility Collection &amp; Results'"/>
    <hyperlink ref="B27" location="'Ward_Unit Collection'!A1" display="Ward_Unit Collection'"/>
    <hyperlink ref="B30" location="'Patient Collection'!A1" display="Patient Collection'"/>
    <hyperlink ref="B32" location="'Results for Ward_Unit'!A1" display="Results for Ward_Unit"/>
    <hyperlink ref="B35" location="'Results for Patient'!A1" display="Results for Patient"/>
    <hyperlink ref="B37" location="'Measurement Plan'!A1" display="Measurement Plan"/>
    <hyperlink ref="B29:D29" location="'Clinical Handover Collection'!A1" display="Clinical Handover Collection"/>
    <hyperlink ref="B28:E28" location="'Surgical Safety Checklist Colle'!A1" display="Surgical Safety Checklist Collection"/>
    <hyperlink ref="B33:E33" location="'Results for Surgical Safety Che'!A1" display="Results for Surgical Safety Checklist"/>
    <hyperlink ref="B34:E34" location="'Results for Clinical Handover'!A1" display="Results for Clinical Handover"/>
  </hyperlinks>
  <pageMargins left="0.39370078740157483" right="0.39370078740157483" top="0.39370078740157483" bottom="0.70866141732283472" header="0.31496062992125984" footer="0"/>
  <pageSetup paperSize="9" scale="69" fitToHeight="0" orientation="portrait" r:id="rId1"/>
  <headerFooter>
    <oddFooter>&amp;LNSQHS Standards Edition 2 Version 1.0 - Standard 6 Communicating for Safety
Page &amp;P of &amp;N&amp;CPrinted copies are uncontrolled&amp;R&amp;G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24"/>
  <sheetViews>
    <sheetView zoomScaleNormal="100" workbookViewId="0"/>
  </sheetViews>
  <sheetFormatPr defaultColWidth="9.140625" defaultRowHeight="12.75" x14ac:dyDescent="0.2"/>
  <cols>
    <col min="1" max="1" width="2.7109375" style="12" customWidth="1"/>
    <col min="2" max="2" width="7.85546875" style="12" customWidth="1"/>
    <col min="3" max="4" width="7.7109375" style="12" customWidth="1"/>
    <col min="5" max="5" width="7.5703125" style="12" customWidth="1"/>
    <col min="6" max="6" width="8.42578125" style="12" customWidth="1"/>
    <col min="7" max="7" width="7.85546875" style="12" customWidth="1"/>
    <col min="8" max="9" width="7.5703125" style="12" customWidth="1"/>
    <col min="10" max="10" width="7.85546875" style="12" customWidth="1"/>
    <col min="11" max="11" width="8" style="12" customWidth="1"/>
    <col min="12" max="12" width="7.7109375" style="12" customWidth="1"/>
    <col min="13" max="13" width="9.42578125" style="12" customWidth="1"/>
    <col min="14" max="14" width="7.140625" style="12" customWidth="1"/>
    <col min="15" max="15" width="13.28515625" style="12" customWidth="1"/>
    <col min="16" max="16" width="13.28515625" style="21" customWidth="1"/>
    <col min="17" max="17" width="13.28515625" style="12" customWidth="1"/>
    <col min="18" max="16384" width="9.140625" style="12"/>
  </cols>
  <sheetData>
    <row r="1" spans="1:17" x14ac:dyDescent="0.2">
      <c r="A1" s="10"/>
      <c r="B1" s="10"/>
      <c r="C1" s="10"/>
      <c r="D1" s="10"/>
      <c r="E1" s="10"/>
      <c r="F1" s="10"/>
      <c r="G1" s="10"/>
      <c r="H1" s="10"/>
      <c r="I1" s="10"/>
      <c r="J1" s="10"/>
      <c r="K1" s="10"/>
      <c r="L1" s="10"/>
      <c r="M1" s="10"/>
      <c r="N1" s="10"/>
      <c r="O1" s="10"/>
      <c r="P1" s="11"/>
      <c r="Q1" s="10"/>
    </row>
    <row r="2" spans="1:17" x14ac:dyDescent="0.2">
      <c r="A2" s="10"/>
      <c r="B2" s="10"/>
      <c r="C2" s="10"/>
      <c r="D2" s="10"/>
      <c r="E2" s="10"/>
      <c r="F2" s="10"/>
      <c r="G2" s="10"/>
      <c r="H2" s="10"/>
      <c r="I2" s="10"/>
      <c r="J2" s="10"/>
      <c r="K2" s="10"/>
      <c r="L2" s="10"/>
      <c r="M2" s="10"/>
      <c r="N2" s="10"/>
      <c r="O2" s="10"/>
      <c r="P2" s="11"/>
      <c r="Q2" s="10"/>
    </row>
    <row r="3" spans="1:17" x14ac:dyDescent="0.2">
      <c r="A3" s="10"/>
      <c r="B3" s="10"/>
      <c r="C3" s="10"/>
      <c r="D3" s="10"/>
      <c r="E3" s="10"/>
      <c r="F3" s="10"/>
      <c r="G3" s="10"/>
      <c r="H3" s="10"/>
      <c r="I3" s="10"/>
      <c r="J3" s="10"/>
      <c r="K3" s="10"/>
      <c r="L3" s="10"/>
      <c r="M3" s="10"/>
      <c r="N3" s="10"/>
      <c r="O3" s="10"/>
      <c r="P3" s="11"/>
      <c r="Q3" s="10"/>
    </row>
    <row r="4" spans="1:17" x14ac:dyDescent="0.2">
      <c r="A4" s="10"/>
      <c r="B4" s="10"/>
      <c r="C4" s="10"/>
      <c r="D4" s="10"/>
      <c r="E4" s="10"/>
      <c r="F4" s="10"/>
      <c r="G4" s="10"/>
      <c r="H4" s="10"/>
      <c r="I4" s="10"/>
      <c r="J4" s="10"/>
      <c r="K4" s="10"/>
      <c r="L4" s="10"/>
      <c r="M4" s="10"/>
      <c r="N4" s="10"/>
      <c r="O4" s="10"/>
      <c r="P4" s="11"/>
      <c r="Q4" s="10"/>
    </row>
    <row r="5" spans="1:17" x14ac:dyDescent="0.2">
      <c r="A5" s="10"/>
      <c r="B5" s="10"/>
      <c r="C5" s="10"/>
      <c r="D5" s="10"/>
      <c r="E5" s="10"/>
      <c r="F5" s="10"/>
      <c r="G5" s="10"/>
      <c r="H5" s="10"/>
      <c r="I5" s="10"/>
      <c r="J5" s="10"/>
      <c r="K5" s="10"/>
      <c r="L5" s="10"/>
      <c r="M5" s="10"/>
      <c r="N5" s="10"/>
      <c r="O5" s="10"/>
      <c r="P5" s="11"/>
      <c r="Q5" s="10"/>
    </row>
    <row r="6" spans="1:17" x14ac:dyDescent="0.2">
      <c r="A6" s="10"/>
      <c r="B6" s="10"/>
      <c r="C6" s="10"/>
      <c r="D6" s="10"/>
      <c r="E6" s="10"/>
      <c r="F6" s="10"/>
      <c r="G6" s="10"/>
      <c r="H6" s="10"/>
      <c r="I6" s="10"/>
      <c r="J6" s="10"/>
      <c r="K6" s="10"/>
      <c r="L6" s="10"/>
      <c r="M6" s="10"/>
      <c r="N6" s="10"/>
      <c r="O6" s="10"/>
      <c r="P6" s="11"/>
      <c r="Q6" s="10"/>
    </row>
    <row r="7" spans="1:17" x14ac:dyDescent="0.2">
      <c r="A7" s="10"/>
      <c r="B7" s="10"/>
      <c r="C7" s="10"/>
      <c r="D7" s="10"/>
      <c r="E7" s="10"/>
      <c r="F7" s="10"/>
      <c r="G7" s="10"/>
      <c r="H7" s="10"/>
      <c r="I7" s="10"/>
      <c r="J7" s="10"/>
      <c r="K7" s="10"/>
      <c r="L7" s="10"/>
      <c r="M7" s="10"/>
      <c r="N7" s="10"/>
      <c r="O7" s="10"/>
      <c r="P7" s="11"/>
      <c r="Q7" s="10"/>
    </row>
    <row r="8" spans="1:17" x14ac:dyDescent="0.2">
      <c r="A8" s="10"/>
      <c r="B8" s="10"/>
      <c r="C8" s="10"/>
      <c r="D8" s="10"/>
      <c r="E8" s="10"/>
      <c r="F8" s="10"/>
      <c r="G8" s="10"/>
      <c r="H8" s="10"/>
      <c r="I8" s="10"/>
      <c r="J8" s="10"/>
      <c r="K8" s="10"/>
      <c r="L8" s="10"/>
      <c r="M8" s="10"/>
      <c r="N8" s="10"/>
      <c r="O8" s="10"/>
      <c r="P8" s="11"/>
      <c r="Q8" s="10"/>
    </row>
    <row r="9" spans="1:17" x14ac:dyDescent="0.2">
      <c r="A9" s="10"/>
      <c r="B9" s="10"/>
      <c r="C9" s="10"/>
      <c r="D9" s="10"/>
      <c r="E9" s="10"/>
      <c r="F9" s="10"/>
      <c r="G9" s="10"/>
      <c r="H9" s="10"/>
      <c r="I9" s="10"/>
      <c r="J9" s="10"/>
      <c r="K9" s="10"/>
      <c r="L9" s="10"/>
      <c r="M9" s="10"/>
      <c r="N9" s="10"/>
      <c r="O9" s="10"/>
      <c r="P9" s="11"/>
      <c r="Q9" s="10"/>
    </row>
    <row r="10" spans="1:17" x14ac:dyDescent="0.2">
      <c r="A10" s="10"/>
      <c r="B10" s="10"/>
      <c r="C10" s="10"/>
      <c r="D10" s="10"/>
      <c r="E10" s="10"/>
      <c r="F10" s="10"/>
      <c r="G10" s="10"/>
      <c r="H10" s="10"/>
      <c r="I10" s="10"/>
      <c r="J10" s="10"/>
      <c r="K10" s="10"/>
      <c r="L10" s="10"/>
      <c r="M10" s="10"/>
      <c r="N10" s="10"/>
      <c r="O10" s="10"/>
      <c r="P10" s="11"/>
      <c r="Q10" s="10"/>
    </row>
    <row r="11" spans="1:17" x14ac:dyDescent="0.2">
      <c r="A11" s="10"/>
      <c r="B11" s="10"/>
      <c r="C11" s="10"/>
      <c r="D11" s="10"/>
      <c r="E11" s="10"/>
      <c r="F11" s="10"/>
      <c r="G11" s="10"/>
      <c r="H11" s="10"/>
      <c r="I11" s="10"/>
      <c r="J11" s="10"/>
      <c r="K11" s="10"/>
      <c r="L11" s="10"/>
      <c r="M11" s="10"/>
      <c r="N11" s="10"/>
      <c r="O11" s="10"/>
      <c r="P11" s="11"/>
      <c r="Q11" s="10"/>
    </row>
    <row r="12" spans="1:17" x14ac:dyDescent="0.2">
      <c r="A12" s="10"/>
      <c r="B12" s="10"/>
      <c r="C12" s="10"/>
      <c r="D12" s="10"/>
      <c r="E12" s="10"/>
      <c r="F12" s="10"/>
      <c r="G12" s="10"/>
      <c r="H12" s="10"/>
      <c r="I12" s="10"/>
      <c r="J12" s="10"/>
      <c r="K12" s="10"/>
      <c r="L12" s="10"/>
      <c r="M12" s="10"/>
      <c r="N12" s="10"/>
      <c r="O12" s="10"/>
      <c r="P12" s="11"/>
      <c r="Q12" s="10"/>
    </row>
    <row r="13" spans="1:17" x14ac:dyDescent="0.2">
      <c r="A13" s="10"/>
      <c r="B13" s="10"/>
      <c r="C13" s="10"/>
      <c r="D13" s="10"/>
      <c r="E13" s="10"/>
      <c r="F13" s="10"/>
      <c r="G13" s="10"/>
      <c r="H13" s="10"/>
      <c r="I13" s="10"/>
      <c r="J13" s="10"/>
      <c r="K13" s="10"/>
      <c r="L13" s="10"/>
      <c r="M13" s="10"/>
      <c r="N13" s="10"/>
      <c r="O13" s="10"/>
      <c r="P13" s="11"/>
      <c r="Q13" s="10"/>
    </row>
    <row r="14" spans="1:17" x14ac:dyDescent="0.2">
      <c r="A14" s="10"/>
      <c r="B14" s="10"/>
      <c r="C14" s="10"/>
      <c r="D14" s="10"/>
      <c r="E14" s="10"/>
      <c r="F14" s="10"/>
      <c r="G14" s="10"/>
      <c r="H14" s="10"/>
      <c r="I14" s="10"/>
      <c r="J14" s="10"/>
      <c r="K14" s="10"/>
      <c r="L14" s="10"/>
      <c r="M14" s="10"/>
      <c r="N14" s="10"/>
      <c r="O14" s="10"/>
      <c r="P14" s="11"/>
      <c r="Q14" s="10"/>
    </row>
    <row r="15" spans="1:17" x14ac:dyDescent="0.2">
      <c r="A15" s="10"/>
      <c r="B15" s="10"/>
      <c r="C15" s="10"/>
      <c r="D15" s="10"/>
      <c r="E15" s="10"/>
      <c r="F15" s="10"/>
      <c r="G15" s="10"/>
      <c r="H15" s="10"/>
      <c r="I15" s="10"/>
      <c r="J15" s="10"/>
      <c r="K15" s="10"/>
      <c r="L15" s="10"/>
      <c r="M15" s="10"/>
      <c r="N15" s="10"/>
      <c r="O15" s="10"/>
      <c r="P15" s="11"/>
      <c r="Q15" s="10"/>
    </row>
    <row r="16" spans="1:17" x14ac:dyDescent="0.2">
      <c r="A16" s="10"/>
      <c r="B16" s="10"/>
      <c r="C16" s="10"/>
      <c r="D16" s="10"/>
      <c r="E16" s="10"/>
      <c r="F16" s="10"/>
      <c r="G16" s="10"/>
      <c r="H16" s="10"/>
      <c r="I16" s="10"/>
      <c r="J16" s="10"/>
      <c r="K16" s="10"/>
      <c r="L16" s="10"/>
      <c r="M16" s="10"/>
      <c r="N16" s="10"/>
      <c r="O16" s="10"/>
      <c r="P16" s="11"/>
      <c r="Q16" s="10"/>
    </row>
    <row r="17" spans="1:20" x14ac:dyDescent="0.2">
      <c r="A17" s="10"/>
      <c r="B17" s="10"/>
      <c r="C17" s="10"/>
      <c r="D17" s="10"/>
      <c r="E17" s="10"/>
      <c r="F17" s="10"/>
      <c r="G17" s="10"/>
      <c r="H17" s="10"/>
      <c r="I17" s="10"/>
      <c r="J17" s="10"/>
      <c r="K17" s="10"/>
      <c r="L17" s="10"/>
      <c r="M17" s="10"/>
      <c r="N17" s="10"/>
      <c r="O17" s="10"/>
      <c r="P17" s="11"/>
      <c r="Q17" s="10"/>
    </row>
    <row r="18" spans="1:20" x14ac:dyDescent="0.2">
      <c r="A18" s="10"/>
      <c r="B18" s="10"/>
      <c r="C18" s="10"/>
      <c r="D18" s="10"/>
      <c r="E18" s="10"/>
      <c r="F18" s="10"/>
      <c r="G18" s="10"/>
      <c r="H18" s="10"/>
      <c r="I18" s="10"/>
      <c r="J18" s="10"/>
      <c r="K18" s="10"/>
      <c r="L18" s="10"/>
      <c r="M18" s="10"/>
      <c r="N18" s="10"/>
      <c r="O18" s="10"/>
      <c r="P18" s="11"/>
      <c r="Q18" s="10"/>
    </row>
    <row r="19" spans="1:20" x14ac:dyDescent="0.2">
      <c r="A19" s="10"/>
      <c r="B19" s="10"/>
      <c r="C19" s="10"/>
      <c r="D19" s="10"/>
      <c r="E19" s="10"/>
      <c r="F19" s="10"/>
      <c r="G19" s="10"/>
      <c r="H19" s="10"/>
      <c r="I19" s="10"/>
      <c r="J19" s="10"/>
      <c r="K19" s="10"/>
      <c r="L19" s="10"/>
      <c r="M19" s="10"/>
      <c r="N19" s="10"/>
      <c r="O19" s="10"/>
      <c r="P19" s="11"/>
      <c r="Q19" s="10"/>
    </row>
    <row r="20" spans="1:20" ht="13.5" thickBot="1" x14ac:dyDescent="0.25">
      <c r="A20" s="10"/>
      <c r="B20" s="10"/>
      <c r="C20" s="10"/>
      <c r="D20" s="10"/>
      <c r="E20" s="10"/>
      <c r="F20" s="10"/>
      <c r="G20" s="10"/>
      <c r="H20" s="10"/>
      <c r="I20" s="10"/>
      <c r="J20" s="10"/>
      <c r="K20" s="10"/>
      <c r="L20" s="10"/>
      <c r="M20" s="10"/>
      <c r="N20" s="10"/>
      <c r="O20" s="10"/>
      <c r="P20" s="11"/>
      <c r="Q20" s="10"/>
    </row>
    <row r="21" spans="1:20" x14ac:dyDescent="0.2">
      <c r="A21" s="10"/>
      <c r="B21" s="1423" t="s">
        <v>0</v>
      </c>
      <c r="C21" s="1424"/>
      <c r="D21" s="1424"/>
      <c r="E21" s="1424"/>
      <c r="F21" s="1424"/>
      <c r="G21" s="1424"/>
      <c r="H21" s="1425"/>
      <c r="I21" s="1423" t="s">
        <v>1</v>
      </c>
      <c r="J21" s="1424"/>
      <c r="K21" s="1424"/>
      <c r="L21" s="1424"/>
      <c r="M21" s="1425"/>
      <c r="N21" s="1423" t="s">
        <v>2</v>
      </c>
      <c r="O21" s="1424"/>
      <c r="P21" s="1424"/>
      <c r="Q21" s="1425"/>
    </row>
    <row r="22" spans="1:20" ht="13.5" thickBot="1" x14ac:dyDescent="0.25">
      <c r="A22" s="10"/>
      <c r="B22" s="1551" t="str">
        <f>_xlfn.CONCAT('Patient Collection'!B18:G18)</f>
        <v/>
      </c>
      <c r="C22" s="1552"/>
      <c r="D22" s="1552"/>
      <c r="E22" s="1552"/>
      <c r="F22" s="1552"/>
      <c r="G22" s="1552"/>
      <c r="H22" s="1553"/>
      <c r="I22" s="1551" t="str">
        <f>_xlfn.CONCAT('Patient Collection'!H18:K18)</f>
        <v/>
      </c>
      <c r="J22" s="1552"/>
      <c r="K22" s="1552"/>
      <c r="L22" s="1552"/>
      <c r="M22" s="1553"/>
      <c r="N22" s="1548" t="str">
        <f>_xlfn.CONCAT('Patient Collection'!L18:N18)</f>
        <v/>
      </c>
      <c r="O22" s="1549"/>
      <c r="P22" s="1549"/>
      <c r="Q22" s="1550"/>
    </row>
    <row r="23" spans="1:20" x14ac:dyDescent="0.2">
      <c r="A23" s="10"/>
      <c r="B23" s="829" t="s">
        <v>10</v>
      </c>
      <c r="C23" s="830"/>
      <c r="D23" s="830"/>
      <c r="E23" s="830"/>
      <c r="F23" s="830"/>
      <c r="G23" s="830"/>
      <c r="H23" s="830"/>
      <c r="I23" s="830"/>
      <c r="J23" s="830"/>
      <c r="K23" s="830"/>
      <c r="L23" s="830"/>
      <c r="M23" s="830"/>
      <c r="N23" s="830"/>
      <c r="O23" s="830"/>
      <c r="P23" s="830"/>
      <c r="Q23" s="831"/>
    </row>
    <row r="24" spans="1:20" ht="13.5" thickBot="1" x14ac:dyDescent="0.25">
      <c r="A24" s="10"/>
      <c r="B24" s="1557" t="str">
        <f>_xlfn.CONCAT('Patient Collection'!B20:N20)</f>
        <v/>
      </c>
      <c r="C24" s="1558"/>
      <c r="D24" s="1558"/>
      <c r="E24" s="1558"/>
      <c r="F24" s="1558"/>
      <c r="G24" s="1558"/>
      <c r="H24" s="1558"/>
      <c r="I24" s="1558"/>
      <c r="J24" s="1558"/>
      <c r="K24" s="1558"/>
      <c r="L24" s="1558"/>
      <c r="M24" s="1558"/>
      <c r="N24" s="1558"/>
      <c r="O24" s="1558"/>
      <c r="P24" s="1558"/>
      <c r="Q24" s="1559"/>
    </row>
    <row r="25" spans="1:20" ht="13.5" thickBot="1" x14ac:dyDescent="0.25">
      <c r="A25" s="10"/>
      <c r="B25" s="10"/>
      <c r="C25" s="10"/>
      <c r="D25" s="10"/>
      <c r="E25" s="10"/>
      <c r="F25" s="10"/>
      <c r="G25" s="10"/>
      <c r="H25" s="10"/>
      <c r="I25" s="10"/>
      <c r="J25" s="10"/>
      <c r="K25" s="10"/>
      <c r="L25" s="10"/>
      <c r="M25" s="10"/>
      <c r="N25" s="10"/>
      <c r="O25" s="10"/>
      <c r="P25" s="11"/>
      <c r="Q25" s="10"/>
    </row>
    <row r="26" spans="1:20" ht="13.5" thickBot="1" x14ac:dyDescent="0.25">
      <c r="A26" s="10"/>
      <c r="B26" s="1533" t="s">
        <v>25</v>
      </c>
      <c r="C26" s="1534"/>
      <c r="D26" s="1534"/>
      <c r="E26" s="1534"/>
      <c r="F26" s="1534"/>
      <c r="G26" s="1534"/>
      <c r="H26" s="1534"/>
      <c r="I26" s="1534"/>
      <c r="J26" s="1534"/>
      <c r="K26" s="1534"/>
      <c r="L26" s="1534"/>
      <c r="M26" s="1534"/>
      <c r="N26" s="1534"/>
      <c r="O26" s="1534"/>
      <c r="P26" s="1534"/>
      <c r="Q26" s="1535"/>
    </row>
    <row r="27" spans="1:20" ht="13.5" thickBot="1" x14ac:dyDescent="0.25">
      <c r="A27" s="10"/>
      <c r="B27" s="10"/>
      <c r="C27" s="10"/>
      <c r="D27" s="10"/>
      <c r="E27" s="10"/>
      <c r="F27" s="10"/>
      <c r="G27" s="10"/>
      <c r="H27" s="10"/>
      <c r="I27" s="10"/>
      <c r="J27" s="10"/>
      <c r="K27" s="10"/>
      <c r="L27" s="10"/>
      <c r="M27" s="10"/>
      <c r="N27" s="10"/>
      <c r="O27" s="10"/>
      <c r="P27" s="11"/>
      <c r="Q27" s="10"/>
    </row>
    <row r="28" spans="1:20" ht="30" customHeight="1" thickBot="1" x14ac:dyDescent="0.25">
      <c r="A28" s="10"/>
      <c r="B28" s="1531" t="s">
        <v>18</v>
      </c>
      <c r="C28" s="1532"/>
      <c r="D28" s="1532"/>
      <c r="E28" s="1532"/>
      <c r="F28" s="1532"/>
      <c r="G28" s="1532"/>
      <c r="H28" s="1532"/>
      <c r="I28" s="1532"/>
      <c r="J28" s="1532"/>
      <c r="K28" s="1532"/>
      <c r="L28" s="1532"/>
      <c r="M28" s="1532"/>
      <c r="N28" s="1532"/>
      <c r="O28" s="13" t="s">
        <v>21</v>
      </c>
      <c r="P28" s="14" t="s">
        <v>23</v>
      </c>
      <c r="Q28" s="15" t="s">
        <v>22</v>
      </c>
    </row>
    <row r="29" spans="1:20" ht="12.75" customHeight="1" thickBot="1" x14ac:dyDescent="0.25">
      <c r="A29" s="10"/>
      <c r="B29" s="1536" t="s">
        <v>126</v>
      </c>
      <c r="C29" s="1537"/>
      <c r="D29" s="1537"/>
      <c r="E29" s="1537"/>
      <c r="F29" s="1537"/>
      <c r="G29" s="1537"/>
      <c r="H29" s="1537"/>
      <c r="I29" s="1537"/>
      <c r="J29" s="1537"/>
      <c r="K29" s="1537"/>
      <c r="L29" s="1537"/>
      <c r="M29" s="1537"/>
      <c r="N29" s="1537"/>
      <c r="O29" s="1537"/>
      <c r="P29" s="1537"/>
      <c r="Q29" s="1538"/>
    </row>
    <row r="30" spans="1:20" ht="12.75" customHeight="1" x14ac:dyDescent="0.2">
      <c r="A30" s="10"/>
      <c r="B30" s="479">
        <v>1</v>
      </c>
      <c r="C30" s="1541" t="s">
        <v>170</v>
      </c>
      <c r="D30" s="1541"/>
      <c r="E30" s="1541"/>
      <c r="F30" s="1541"/>
      <c r="G30" s="1541"/>
      <c r="H30" s="1541"/>
      <c r="I30" s="1541"/>
      <c r="J30" s="1541"/>
      <c r="K30" s="1541"/>
      <c r="L30" s="1541"/>
      <c r="M30" s="1541"/>
      <c r="N30" s="1541"/>
      <c r="O30" s="573" t="str">
        <f>IF(Q30=0," ",SUM('Patient Collection'!AM31))</f>
        <v xml:space="preserve"> </v>
      </c>
      <c r="P30" s="574" t="str">
        <f>IF(Q30=0," ",SUM('Patient Collection'!AJ31))</f>
        <v xml:space="preserve"> </v>
      </c>
      <c r="Q30" s="575">
        <f>SUM('Patient Collection'!AL31)</f>
        <v>0</v>
      </c>
      <c r="T30" s="1"/>
    </row>
    <row r="31" spans="1:20" ht="12.75" customHeight="1" x14ac:dyDescent="0.2">
      <c r="A31" s="10"/>
      <c r="B31" s="17">
        <v>1.1000000000000001</v>
      </c>
      <c r="C31" s="1542" t="s">
        <v>171</v>
      </c>
      <c r="D31" s="1542"/>
      <c r="E31" s="1542"/>
      <c r="F31" s="1542"/>
      <c r="G31" s="1542"/>
      <c r="H31" s="1542"/>
      <c r="I31" s="1542"/>
      <c r="J31" s="1542"/>
      <c r="K31" s="1542"/>
      <c r="L31" s="1542"/>
      <c r="M31" s="1542"/>
      <c r="N31" s="1542"/>
      <c r="O31" s="79" t="str">
        <f>IF(Q31=0," ",SUM('Patient Collection'!AM32))</f>
        <v xml:space="preserve"> </v>
      </c>
      <c r="P31" s="80" t="str">
        <f>IF(Q31=0," ",SUM('Patient Collection'!AJ32))</f>
        <v xml:space="preserve"> </v>
      </c>
      <c r="Q31" s="81">
        <f>SUM('Patient Collection'!AL32)</f>
        <v>0</v>
      </c>
    </row>
    <row r="32" spans="1:20" ht="25.5" customHeight="1" x14ac:dyDescent="0.2">
      <c r="A32" s="10"/>
      <c r="B32" s="17">
        <v>1.2</v>
      </c>
      <c r="C32" s="908" t="s">
        <v>681</v>
      </c>
      <c r="D32" s="1542"/>
      <c r="E32" s="1542"/>
      <c r="F32" s="1542"/>
      <c r="G32" s="1542"/>
      <c r="H32" s="1542"/>
      <c r="I32" s="1542"/>
      <c r="J32" s="1542"/>
      <c r="K32" s="1542"/>
      <c r="L32" s="1542"/>
      <c r="M32" s="1542"/>
      <c r="N32" s="1542"/>
      <c r="O32" s="79" t="str">
        <f>IF(Q32=0," ",SUM('Patient Collection'!AM33))</f>
        <v xml:space="preserve"> </v>
      </c>
      <c r="P32" s="80" t="str">
        <f>IF(Q32=0," ",SUM('Patient Collection'!AJ33))</f>
        <v xml:space="preserve"> </v>
      </c>
      <c r="Q32" s="81">
        <f>SUM('Patient Collection'!AL33)</f>
        <v>0</v>
      </c>
    </row>
    <row r="33" spans="1:17" ht="25.5" customHeight="1" x14ac:dyDescent="0.2">
      <c r="A33" s="10"/>
      <c r="B33" s="18">
        <v>1.3</v>
      </c>
      <c r="C33" s="1547" t="s">
        <v>548</v>
      </c>
      <c r="D33" s="1544"/>
      <c r="E33" s="1544"/>
      <c r="F33" s="1544"/>
      <c r="G33" s="1544"/>
      <c r="H33" s="1544"/>
      <c r="I33" s="1544"/>
      <c r="J33" s="1544"/>
      <c r="K33" s="1544"/>
      <c r="L33" s="1544"/>
      <c r="M33" s="1544"/>
      <c r="N33" s="1544"/>
      <c r="O33" s="79" t="str">
        <f>IF(Q33=0," ",SUM('Patient Collection'!AM36))</f>
        <v xml:space="preserve"> </v>
      </c>
      <c r="P33" s="80" t="str">
        <f>IF(Q33=0," ",SUM('Patient Collection'!AJ36))</f>
        <v xml:space="preserve"> </v>
      </c>
      <c r="Q33" s="81">
        <f>SUM('Patient Collection'!AL36)</f>
        <v>0</v>
      </c>
    </row>
    <row r="34" spans="1:17" ht="25.5" customHeight="1" x14ac:dyDescent="0.2">
      <c r="A34" s="10"/>
      <c r="B34" s="478"/>
      <c r="C34" s="1543" t="s">
        <v>549</v>
      </c>
      <c r="D34" s="1544"/>
      <c r="E34" s="1544"/>
      <c r="F34" s="1544"/>
      <c r="G34" s="1544"/>
      <c r="H34" s="1544"/>
      <c r="I34" s="1544"/>
      <c r="J34" s="1544"/>
      <c r="K34" s="1544"/>
      <c r="L34" s="1544"/>
      <c r="M34" s="1544"/>
      <c r="N34" s="1544"/>
      <c r="O34" s="79" t="str">
        <f>IF(Q34=0," ",SUM('Patient Collection'!AM37))</f>
        <v xml:space="preserve"> </v>
      </c>
      <c r="P34" s="80" t="str">
        <f>IF(Q34=0," ",SUM('Patient Collection'!AJ37))</f>
        <v xml:space="preserve"> </v>
      </c>
      <c r="Q34" s="81">
        <f>SUM('Patient Collection'!AL37)</f>
        <v>0</v>
      </c>
    </row>
    <row r="35" spans="1:17" ht="25.5" customHeight="1" x14ac:dyDescent="0.2">
      <c r="A35" s="10"/>
      <c r="B35" s="478"/>
      <c r="C35" s="1087" t="s">
        <v>550</v>
      </c>
      <c r="D35" s="1539"/>
      <c r="E35" s="1539"/>
      <c r="F35" s="1539"/>
      <c r="G35" s="1539"/>
      <c r="H35" s="1539"/>
      <c r="I35" s="1539"/>
      <c r="J35" s="1539"/>
      <c r="K35" s="1539"/>
      <c r="L35" s="1539"/>
      <c r="M35" s="1539"/>
      <c r="N35" s="1539"/>
      <c r="O35" s="79" t="str">
        <f>IF(Q35=0," ",SUM('Patient Collection'!AM38))</f>
        <v xml:space="preserve"> </v>
      </c>
      <c r="P35" s="80" t="str">
        <f>IF(Q35=0," ",SUM('Patient Collection'!AJ38))</f>
        <v xml:space="preserve"> </v>
      </c>
      <c r="Q35" s="81">
        <f>SUM('Patient Collection'!AL38)</f>
        <v>0</v>
      </c>
    </row>
    <row r="36" spans="1:17" ht="25.5" customHeight="1" x14ac:dyDescent="0.2">
      <c r="A36" s="10"/>
      <c r="B36" s="479"/>
      <c r="C36" s="1087" t="s">
        <v>551</v>
      </c>
      <c r="D36" s="1539"/>
      <c r="E36" s="1539"/>
      <c r="F36" s="1539"/>
      <c r="G36" s="1539"/>
      <c r="H36" s="1539"/>
      <c r="I36" s="1539"/>
      <c r="J36" s="1539"/>
      <c r="K36" s="1539"/>
      <c r="L36" s="1539"/>
      <c r="M36" s="1539"/>
      <c r="N36" s="1539"/>
      <c r="O36" s="79" t="str">
        <f>IF(Q36=0," ",SUM('Patient Collection'!AM39))</f>
        <v xml:space="preserve"> </v>
      </c>
      <c r="P36" s="80" t="str">
        <f>IF(Q36=0," ",SUM('Patient Collection'!AJ39))</f>
        <v xml:space="preserve"> </v>
      </c>
      <c r="Q36" s="81">
        <f>SUM('Patient Collection'!AL39)</f>
        <v>0</v>
      </c>
    </row>
    <row r="37" spans="1:17" ht="25.5" customHeight="1" x14ac:dyDescent="0.2">
      <c r="A37" s="10"/>
      <c r="B37" s="478">
        <v>1.4</v>
      </c>
      <c r="C37" s="908" t="s">
        <v>552</v>
      </c>
      <c r="D37" s="1542"/>
      <c r="E37" s="1542"/>
      <c r="F37" s="1542"/>
      <c r="G37" s="1542"/>
      <c r="H37" s="1542"/>
      <c r="I37" s="1542"/>
      <c r="J37" s="1542"/>
      <c r="K37" s="1542"/>
      <c r="L37" s="1542"/>
      <c r="M37" s="1542"/>
      <c r="N37" s="1542"/>
      <c r="O37" s="79" t="str">
        <f>IF(Q37=0," ",SUM('Patient Collection'!AM40))</f>
        <v xml:space="preserve"> </v>
      </c>
      <c r="P37" s="80" t="str">
        <f>IF(Q37=0," ",SUM('Patient Collection'!AJ40))</f>
        <v xml:space="preserve"> </v>
      </c>
      <c r="Q37" s="81">
        <f>SUM('Patient Collection'!AL40)</f>
        <v>0</v>
      </c>
    </row>
    <row r="38" spans="1:17" ht="25.5" customHeight="1" x14ac:dyDescent="0.2">
      <c r="A38" s="10"/>
      <c r="B38" s="480">
        <v>1.5</v>
      </c>
      <c r="C38" s="1087" t="s">
        <v>553</v>
      </c>
      <c r="D38" s="1539"/>
      <c r="E38" s="1539"/>
      <c r="F38" s="1539"/>
      <c r="G38" s="1539"/>
      <c r="H38" s="1539"/>
      <c r="I38" s="1539"/>
      <c r="J38" s="1539"/>
      <c r="K38" s="1539"/>
      <c r="L38" s="1539"/>
      <c r="M38" s="1539"/>
      <c r="N38" s="1539"/>
      <c r="O38" s="79" t="str">
        <f>IF(Q38=0," ",SUM('Patient Collection'!AM42))</f>
        <v xml:space="preserve"> </v>
      </c>
      <c r="P38" s="80" t="str">
        <f>IF(Q38=0," ",SUM('Patient Collection'!AJ42))</f>
        <v xml:space="preserve"> </v>
      </c>
      <c r="Q38" s="81">
        <f>SUM('Patient Collection'!AL42)</f>
        <v>0</v>
      </c>
    </row>
    <row r="39" spans="1:17" ht="25.5" customHeight="1" x14ac:dyDescent="0.2">
      <c r="A39" s="10"/>
      <c r="B39" s="478"/>
      <c r="C39" s="1087" t="s">
        <v>554</v>
      </c>
      <c r="D39" s="1539"/>
      <c r="E39" s="1539"/>
      <c r="F39" s="1539"/>
      <c r="G39" s="1539"/>
      <c r="H39" s="1539"/>
      <c r="I39" s="1539"/>
      <c r="J39" s="1539"/>
      <c r="K39" s="1539"/>
      <c r="L39" s="1539"/>
      <c r="M39" s="1539"/>
      <c r="N39" s="1539"/>
      <c r="O39" s="79" t="str">
        <f>IF(Q39=0," ",SUM('Patient Collection'!AM43))</f>
        <v xml:space="preserve"> </v>
      </c>
      <c r="P39" s="80" t="str">
        <f>IF(Q39=0," ",SUM('Patient Collection'!AJ43))</f>
        <v xml:space="preserve"> </v>
      </c>
      <c r="Q39" s="81">
        <f>SUM('Patient Collection'!AL43)</f>
        <v>0</v>
      </c>
    </row>
    <row r="40" spans="1:17" ht="25.5" customHeight="1" thickBot="1" x14ac:dyDescent="0.25">
      <c r="A40" s="10"/>
      <c r="B40" s="19"/>
      <c r="C40" s="1510" t="s">
        <v>555</v>
      </c>
      <c r="D40" s="1540"/>
      <c r="E40" s="1540"/>
      <c r="F40" s="1540"/>
      <c r="G40" s="1540"/>
      <c r="H40" s="1540"/>
      <c r="I40" s="1540"/>
      <c r="J40" s="1540"/>
      <c r="K40" s="1540"/>
      <c r="L40" s="1540"/>
      <c r="M40" s="1540"/>
      <c r="N40" s="1540"/>
      <c r="O40" s="82" t="str">
        <f>IF(Q40=0," ",SUM('Patient Collection'!AM44))</f>
        <v xml:space="preserve"> </v>
      </c>
      <c r="P40" s="83" t="str">
        <f>IF(Q40=0," ",SUM('Patient Collection'!AJ44))</f>
        <v xml:space="preserve"> </v>
      </c>
      <c r="Q40" s="84">
        <f>SUM('Patient Collection'!AL44)</f>
        <v>0</v>
      </c>
    </row>
    <row r="41" spans="1:17" ht="12.75" customHeight="1" thickBot="1" x14ac:dyDescent="0.25">
      <c r="A41" s="10"/>
      <c r="B41" s="1601" t="s">
        <v>135</v>
      </c>
      <c r="C41" s="1602"/>
      <c r="D41" s="1602"/>
      <c r="E41" s="1602"/>
      <c r="F41" s="1602"/>
      <c r="G41" s="1602"/>
      <c r="H41" s="1602"/>
      <c r="I41" s="1602"/>
      <c r="J41" s="1602"/>
      <c r="K41" s="1602"/>
      <c r="L41" s="1602"/>
      <c r="M41" s="1602"/>
      <c r="N41" s="1602"/>
      <c r="O41" s="1602"/>
      <c r="P41" s="1602"/>
      <c r="Q41" s="1603"/>
    </row>
    <row r="42" spans="1:17" ht="12.75" customHeight="1" x14ac:dyDescent="0.2">
      <c r="A42" s="10"/>
      <c r="B42" s="48">
        <v>2</v>
      </c>
      <c r="C42" s="819" t="s">
        <v>682</v>
      </c>
      <c r="D42" s="1596"/>
      <c r="E42" s="1596"/>
      <c r="F42" s="1596"/>
      <c r="G42" s="1596"/>
      <c r="H42" s="1596"/>
      <c r="I42" s="1596"/>
      <c r="J42" s="1596"/>
      <c r="K42" s="1596"/>
      <c r="L42" s="1596"/>
      <c r="M42" s="1596"/>
      <c r="N42" s="1596"/>
      <c r="O42" s="85" t="str">
        <f>IF(Q42=0," ",SUM('Patient Collection'!AM46))</f>
        <v xml:space="preserve"> </v>
      </c>
      <c r="P42" s="86" t="str">
        <f>IF(Q42=0," ",SUM('Patient Collection'!AJ46))</f>
        <v xml:space="preserve"> </v>
      </c>
      <c r="Q42" s="87">
        <f>SUM('Patient Collection'!AL46)</f>
        <v>0</v>
      </c>
    </row>
    <row r="43" spans="1:17" ht="25.5" customHeight="1" x14ac:dyDescent="0.2">
      <c r="A43" s="10"/>
      <c r="B43" s="49">
        <v>2.1</v>
      </c>
      <c r="C43" s="1113" t="s">
        <v>708</v>
      </c>
      <c r="D43" s="1560"/>
      <c r="E43" s="1560"/>
      <c r="F43" s="1560"/>
      <c r="G43" s="1560"/>
      <c r="H43" s="1560"/>
      <c r="I43" s="1560"/>
      <c r="J43" s="1560"/>
      <c r="K43" s="1560"/>
      <c r="L43" s="1560"/>
      <c r="M43" s="1560"/>
      <c r="N43" s="1560"/>
      <c r="O43" s="88" t="str">
        <f>IF(Q43=0," ",SUM('Patient Collection'!AM47))</f>
        <v xml:space="preserve"> </v>
      </c>
      <c r="P43" s="89" t="str">
        <f>IF(Q43=0," ",SUM('Patient Collection'!AJ47))</f>
        <v xml:space="preserve"> </v>
      </c>
      <c r="Q43" s="90">
        <f>SUM('Patient Collection'!AL47)</f>
        <v>0</v>
      </c>
    </row>
    <row r="44" spans="1:17" ht="25.5" customHeight="1" x14ac:dyDescent="0.2">
      <c r="A44" s="10"/>
      <c r="B44" s="49">
        <v>2.2000000000000002</v>
      </c>
      <c r="C44" s="1113" t="s">
        <v>556</v>
      </c>
      <c r="D44" s="1560"/>
      <c r="E44" s="1560"/>
      <c r="F44" s="1560"/>
      <c r="G44" s="1560"/>
      <c r="H44" s="1560"/>
      <c r="I44" s="1560"/>
      <c r="J44" s="1560"/>
      <c r="K44" s="1560"/>
      <c r="L44" s="1560"/>
      <c r="M44" s="1560"/>
      <c r="N44" s="1560"/>
      <c r="O44" s="88" t="str">
        <f>IF(Q44=0," ",SUM('Patient Collection'!AM49))</f>
        <v xml:space="preserve"> </v>
      </c>
      <c r="P44" s="89" t="str">
        <f>IF(Q44=0," ",SUM('Patient Collection'!AJ49))</f>
        <v xml:space="preserve"> </v>
      </c>
      <c r="Q44" s="90">
        <f>SUM('Patient Collection'!AL49)</f>
        <v>0</v>
      </c>
    </row>
    <row r="45" spans="1:17" ht="26.45" customHeight="1" x14ac:dyDescent="0.2">
      <c r="A45" s="10"/>
      <c r="B45" s="49">
        <v>2.2999999999999998</v>
      </c>
      <c r="C45" s="724" t="s">
        <v>683</v>
      </c>
      <c r="D45" s="1581"/>
      <c r="E45" s="1581"/>
      <c r="F45" s="1581"/>
      <c r="G45" s="1581"/>
      <c r="H45" s="1581"/>
      <c r="I45" s="1581"/>
      <c r="J45" s="1581"/>
      <c r="K45" s="1581"/>
      <c r="L45" s="1581"/>
      <c r="M45" s="1581"/>
      <c r="N45" s="1581"/>
      <c r="O45" s="688" t="str">
        <f>IF(Q45=0," ",SUM('Patient Collection'!AM50))</f>
        <v xml:space="preserve"> </v>
      </c>
      <c r="P45" s="689" t="str">
        <f>IF(Q45=0," ",SUM('Patient Collection'!AJ50))</f>
        <v xml:space="preserve"> </v>
      </c>
      <c r="Q45" s="584">
        <f>SUM('Patient Collection'!AL50)</f>
        <v>0</v>
      </c>
    </row>
    <row r="46" spans="1:17" ht="25.5" customHeight="1" x14ac:dyDescent="0.2">
      <c r="A46" s="10"/>
      <c r="B46" s="49">
        <v>2.4</v>
      </c>
      <c r="C46" s="1113" t="s">
        <v>684</v>
      </c>
      <c r="D46" s="1560"/>
      <c r="E46" s="1560"/>
      <c r="F46" s="1560"/>
      <c r="G46" s="1560"/>
      <c r="H46" s="1560"/>
      <c r="I46" s="1560"/>
      <c r="J46" s="1560"/>
      <c r="K46" s="1560"/>
      <c r="L46" s="1560"/>
      <c r="M46" s="1560"/>
      <c r="N46" s="1560"/>
      <c r="O46" s="88" t="str">
        <f>IF(Q46=0," ",SUM('Patient Collection'!AM51))</f>
        <v xml:space="preserve"> </v>
      </c>
      <c r="P46" s="89" t="str">
        <f>IF(Q46=0," ",SUM('Patient Collection'!AJ51))</f>
        <v xml:space="preserve"> </v>
      </c>
      <c r="Q46" s="90">
        <f>SUM('Patient Collection'!AL51)</f>
        <v>0</v>
      </c>
    </row>
    <row r="47" spans="1:17" ht="25.5" customHeight="1" x14ac:dyDescent="0.2">
      <c r="A47" s="10"/>
      <c r="B47" s="49">
        <v>2.5</v>
      </c>
      <c r="C47" s="724" t="s">
        <v>685</v>
      </c>
      <c r="D47" s="1581"/>
      <c r="E47" s="1581"/>
      <c r="F47" s="1581"/>
      <c r="G47" s="1581"/>
      <c r="H47" s="1581"/>
      <c r="I47" s="1581"/>
      <c r="J47" s="1581"/>
      <c r="K47" s="1581"/>
      <c r="L47" s="1581"/>
      <c r="M47" s="1581"/>
      <c r="N47" s="1581"/>
      <c r="O47" s="688" t="str">
        <f>IF(Q47=0," ",SUM('Patient Collection'!AM52))</f>
        <v xml:space="preserve"> </v>
      </c>
      <c r="P47" s="689" t="str">
        <f>IF(Q47=0," ",SUM('Patient Collection'!AJ52))</f>
        <v xml:space="preserve"> </v>
      </c>
      <c r="Q47" s="584">
        <f>SUM('Patient Collection'!AL52)</f>
        <v>0</v>
      </c>
    </row>
    <row r="48" spans="1:17" ht="25.5" customHeight="1" x14ac:dyDescent="0.2">
      <c r="A48" s="10"/>
      <c r="B48" s="49">
        <v>2.6</v>
      </c>
      <c r="C48" s="1113" t="s">
        <v>686</v>
      </c>
      <c r="D48" s="1560"/>
      <c r="E48" s="1560"/>
      <c r="F48" s="1560"/>
      <c r="G48" s="1560"/>
      <c r="H48" s="1560"/>
      <c r="I48" s="1560"/>
      <c r="J48" s="1560"/>
      <c r="K48" s="1560"/>
      <c r="L48" s="1560"/>
      <c r="M48" s="1560"/>
      <c r="N48" s="1560"/>
      <c r="O48" s="88" t="str">
        <f>IF(Q48=0," ",SUM('Patient Collection'!AM53))</f>
        <v xml:space="preserve"> </v>
      </c>
      <c r="P48" s="89" t="str">
        <f>IF(Q48=0," ",SUM('Patient Collection'!AJ53))</f>
        <v xml:space="preserve"> </v>
      </c>
      <c r="Q48" s="90">
        <f>SUM('Patient Collection'!AL53)</f>
        <v>0</v>
      </c>
    </row>
    <row r="49" spans="1:17" ht="26.45" customHeight="1" x14ac:dyDescent="0.2">
      <c r="A49" s="10"/>
      <c r="B49" s="49">
        <v>2.7</v>
      </c>
      <c r="C49" s="724" t="s">
        <v>706</v>
      </c>
      <c r="D49" s="1581"/>
      <c r="E49" s="1581"/>
      <c r="F49" s="1581"/>
      <c r="G49" s="1581"/>
      <c r="H49" s="1581"/>
      <c r="I49" s="1581"/>
      <c r="J49" s="1581"/>
      <c r="K49" s="1581"/>
      <c r="L49" s="1581"/>
      <c r="M49" s="1581"/>
      <c r="N49" s="1581"/>
      <c r="O49" s="688" t="str">
        <f>IF(Q49=0," ",SUM('Patient Collection'!AM54))</f>
        <v xml:space="preserve"> </v>
      </c>
      <c r="P49" s="689" t="str">
        <f>IF(Q49=0," ",SUM('Patient Collection'!AJ54))</f>
        <v xml:space="preserve"> </v>
      </c>
      <c r="Q49" s="584">
        <f>SUM('Patient Collection'!AL54)</f>
        <v>0</v>
      </c>
    </row>
    <row r="50" spans="1:17" ht="25.5" customHeight="1" x14ac:dyDescent="0.2">
      <c r="A50" s="10"/>
      <c r="B50" s="49">
        <v>2.8</v>
      </c>
      <c r="C50" s="1113" t="s">
        <v>687</v>
      </c>
      <c r="D50" s="1560"/>
      <c r="E50" s="1560"/>
      <c r="F50" s="1560"/>
      <c r="G50" s="1560"/>
      <c r="H50" s="1560"/>
      <c r="I50" s="1560"/>
      <c r="J50" s="1560"/>
      <c r="K50" s="1560"/>
      <c r="L50" s="1560"/>
      <c r="M50" s="1560"/>
      <c r="N50" s="1560"/>
      <c r="O50" s="88" t="str">
        <f>IF(Q50=0," ",SUM('Patient Collection'!AM55))</f>
        <v xml:space="preserve"> </v>
      </c>
      <c r="P50" s="89" t="str">
        <f>IF(Q50=0," ",SUM('Patient Collection'!AJ55))</f>
        <v xml:space="preserve"> </v>
      </c>
      <c r="Q50" s="90">
        <f>SUM('Patient Collection'!AL55)</f>
        <v>0</v>
      </c>
    </row>
    <row r="51" spans="1:17" ht="27" customHeight="1" thickBot="1" x14ac:dyDescent="0.25">
      <c r="A51" s="10"/>
      <c r="B51" s="50">
        <v>2.9</v>
      </c>
      <c r="C51" s="1561" t="s">
        <v>688</v>
      </c>
      <c r="D51" s="1562"/>
      <c r="E51" s="1562"/>
      <c r="F51" s="1562"/>
      <c r="G51" s="1562"/>
      <c r="H51" s="1562"/>
      <c r="I51" s="1562"/>
      <c r="J51" s="1562"/>
      <c r="K51" s="1562"/>
      <c r="L51" s="1562"/>
      <c r="M51" s="1562"/>
      <c r="N51" s="1562"/>
      <c r="O51" s="690" t="str">
        <f>IF(Q51=0," ",SUM('Patient Collection'!AM56))</f>
        <v xml:space="preserve"> </v>
      </c>
      <c r="P51" s="691" t="str">
        <f>IF(Q51=0," ",SUM('Patient Collection'!AJ56))</f>
        <v xml:space="preserve"> </v>
      </c>
      <c r="Q51" s="692">
        <f>SUM('Patient Collection'!AL56)</f>
        <v>0</v>
      </c>
    </row>
    <row r="52" spans="1:17" ht="12.75" customHeight="1" thickBot="1" x14ac:dyDescent="0.25">
      <c r="A52" s="10"/>
      <c r="B52" s="1601" t="s">
        <v>136</v>
      </c>
      <c r="C52" s="1602"/>
      <c r="D52" s="1602"/>
      <c r="E52" s="1602"/>
      <c r="F52" s="1602"/>
      <c r="G52" s="1602"/>
      <c r="H52" s="1602"/>
      <c r="I52" s="1602"/>
      <c r="J52" s="1602"/>
      <c r="K52" s="1602"/>
      <c r="L52" s="1602"/>
      <c r="M52" s="1602"/>
      <c r="N52" s="1602"/>
      <c r="O52" s="1602"/>
      <c r="P52" s="1602"/>
      <c r="Q52" s="1603"/>
    </row>
    <row r="53" spans="1:17" ht="12.75" customHeight="1" x14ac:dyDescent="0.2">
      <c r="A53" s="10"/>
      <c r="B53" s="16">
        <v>3</v>
      </c>
      <c r="C53" s="1563" t="s">
        <v>172</v>
      </c>
      <c r="D53" s="1563"/>
      <c r="E53" s="1563"/>
      <c r="F53" s="1563"/>
      <c r="G53" s="1563"/>
      <c r="H53" s="1563"/>
      <c r="I53" s="1563"/>
      <c r="J53" s="1563"/>
      <c r="K53" s="1563"/>
      <c r="L53" s="1563"/>
      <c r="M53" s="1563"/>
      <c r="N53" s="1563"/>
      <c r="O53" s="576" t="str">
        <f>IF(Q53=0," ",SUM('Patient Collection'!AM58))</f>
        <v xml:space="preserve"> </v>
      </c>
      <c r="P53" s="577" t="str">
        <f>IF(Q53=0," ",SUM('Patient Collection'!AJ58))</f>
        <v xml:space="preserve"> </v>
      </c>
      <c r="Q53" s="578">
        <f>SUM('Patient Collection'!AL58)</f>
        <v>0</v>
      </c>
    </row>
    <row r="54" spans="1:17" ht="12.75" customHeight="1" x14ac:dyDescent="0.2">
      <c r="A54" s="10"/>
      <c r="B54" s="17">
        <v>3.1</v>
      </c>
      <c r="C54" s="908" t="s">
        <v>398</v>
      </c>
      <c r="D54" s="1542"/>
      <c r="E54" s="1542"/>
      <c r="F54" s="1542"/>
      <c r="G54" s="1542"/>
      <c r="H54" s="1542"/>
      <c r="I54" s="1542"/>
      <c r="J54" s="1542"/>
      <c r="K54" s="1542"/>
      <c r="L54" s="1542"/>
      <c r="M54" s="1542"/>
      <c r="N54" s="1542"/>
      <c r="O54" s="79" t="str">
        <f>IF(Q54=0," ",SUM('Patient Collection'!AM59))</f>
        <v xml:space="preserve"> </v>
      </c>
      <c r="P54" s="80" t="str">
        <f>IF(Q54=0," ",SUM('Patient Collection'!AJ59))</f>
        <v xml:space="preserve"> </v>
      </c>
      <c r="Q54" s="81">
        <f>SUM('Patient Collection'!AL59)</f>
        <v>0</v>
      </c>
    </row>
    <row r="55" spans="1:17" x14ac:dyDescent="0.2">
      <c r="A55" s="10"/>
      <c r="B55" s="17">
        <v>3.2</v>
      </c>
      <c r="C55" s="908" t="s">
        <v>689</v>
      </c>
      <c r="D55" s="1542"/>
      <c r="E55" s="1542"/>
      <c r="F55" s="1542"/>
      <c r="G55" s="1542"/>
      <c r="H55" s="1542"/>
      <c r="I55" s="1542"/>
      <c r="J55" s="1542"/>
      <c r="K55" s="1542"/>
      <c r="L55" s="1542"/>
      <c r="M55" s="1542"/>
      <c r="N55" s="1542"/>
      <c r="O55" s="654" t="str">
        <f>IF(Q55=0," ",SUM('Patient Collection'!AM60))</f>
        <v xml:space="preserve"> </v>
      </c>
      <c r="P55" s="655" t="str">
        <f>IF(Q55=0," ",SUM('Patient Collection'!AJ60))</f>
        <v xml:space="preserve"> </v>
      </c>
      <c r="Q55" s="656">
        <f>SUM('Patient Collection'!AL60)</f>
        <v>0</v>
      </c>
    </row>
    <row r="56" spans="1:17" ht="25.5" customHeight="1" x14ac:dyDescent="0.2">
      <c r="A56" s="10"/>
      <c r="B56" s="17">
        <v>3.3</v>
      </c>
      <c r="C56" s="908" t="s">
        <v>690</v>
      </c>
      <c r="D56" s="1542"/>
      <c r="E56" s="1542"/>
      <c r="F56" s="1542"/>
      <c r="G56" s="1542"/>
      <c r="H56" s="1542"/>
      <c r="I56" s="1542"/>
      <c r="J56" s="1542"/>
      <c r="K56" s="1542"/>
      <c r="L56" s="1542"/>
      <c r="M56" s="1542"/>
      <c r="N56" s="1542"/>
      <c r="O56" s="79" t="str">
        <f>IF(Q56=0," ",SUM('Patient Collection'!AM61))</f>
        <v xml:space="preserve"> </v>
      </c>
      <c r="P56" s="80" t="str">
        <f>IF(Q56=0," ",SUM('Patient Collection'!AJ61))</f>
        <v xml:space="preserve"> </v>
      </c>
      <c r="Q56" s="81">
        <f>SUM('Patient Collection'!AL61)</f>
        <v>0</v>
      </c>
    </row>
    <row r="57" spans="1:17" ht="25.5" customHeight="1" x14ac:dyDescent="0.2">
      <c r="A57" s="10"/>
      <c r="B57" s="17">
        <v>3.4</v>
      </c>
      <c r="C57" s="908" t="s">
        <v>691</v>
      </c>
      <c r="D57" s="1542"/>
      <c r="E57" s="1542"/>
      <c r="F57" s="1542"/>
      <c r="G57" s="1542"/>
      <c r="H57" s="1542"/>
      <c r="I57" s="1542"/>
      <c r="J57" s="1542"/>
      <c r="K57" s="1542"/>
      <c r="L57" s="1542"/>
      <c r="M57" s="1542"/>
      <c r="N57" s="1542"/>
      <c r="O57" s="79" t="str">
        <f>IF(Q57=0," ",SUM('Patient Collection'!AM63))</f>
        <v xml:space="preserve"> </v>
      </c>
      <c r="P57" s="80" t="str">
        <f>IF(Q57=0," ",SUM('Patient Collection'!AJ63))</f>
        <v xml:space="preserve"> </v>
      </c>
      <c r="Q57" s="81">
        <f>SUM('Patient Collection'!AL63)</f>
        <v>0</v>
      </c>
    </row>
    <row r="58" spans="1:17" ht="25.5" customHeight="1" thickBot="1" x14ac:dyDescent="0.25">
      <c r="A58" s="10"/>
      <c r="B58" s="20">
        <v>3.5</v>
      </c>
      <c r="C58" s="1478" t="s">
        <v>557</v>
      </c>
      <c r="D58" s="1597"/>
      <c r="E58" s="1597"/>
      <c r="F58" s="1597"/>
      <c r="G58" s="1597"/>
      <c r="H58" s="1597"/>
      <c r="I58" s="1597"/>
      <c r="J58" s="1597"/>
      <c r="K58" s="1597"/>
      <c r="L58" s="1597"/>
      <c r="M58" s="1597"/>
      <c r="N58" s="1597"/>
      <c r="O58" s="82" t="str">
        <f>IF(Q58=0," ",SUM('Patient Collection'!AM64))</f>
        <v xml:space="preserve"> </v>
      </c>
      <c r="P58" s="83" t="str">
        <f>IF(Q58=0," ",SUM('Patient Collection'!AJ64))</f>
        <v xml:space="preserve"> </v>
      </c>
      <c r="Q58" s="84">
        <f>SUM('Patient Collection'!AL64)</f>
        <v>0</v>
      </c>
    </row>
    <row r="59" spans="1:17" ht="12.75" customHeight="1" thickBot="1" x14ac:dyDescent="0.25">
      <c r="A59" s="10"/>
      <c r="B59" s="1598" t="s">
        <v>137</v>
      </c>
      <c r="C59" s="1594"/>
      <c r="D59" s="1594"/>
      <c r="E59" s="1594"/>
      <c r="F59" s="1594"/>
      <c r="G59" s="1594"/>
      <c r="H59" s="1594"/>
      <c r="I59" s="1594"/>
      <c r="J59" s="1594"/>
      <c r="K59" s="1594"/>
      <c r="L59" s="1594"/>
      <c r="M59" s="1594"/>
      <c r="N59" s="1594"/>
      <c r="O59" s="1594"/>
      <c r="P59" s="1594"/>
      <c r="Q59" s="1595"/>
    </row>
    <row r="60" spans="1:17" ht="12.75" customHeight="1" x14ac:dyDescent="0.2">
      <c r="A60" s="10"/>
      <c r="B60" s="48">
        <v>4</v>
      </c>
      <c r="C60" s="819" t="s">
        <v>157</v>
      </c>
      <c r="D60" s="1596"/>
      <c r="E60" s="1596"/>
      <c r="F60" s="1596"/>
      <c r="G60" s="1596"/>
      <c r="H60" s="1596"/>
      <c r="I60" s="1596"/>
      <c r="J60" s="1596"/>
      <c r="K60" s="1596"/>
      <c r="L60" s="1596"/>
      <c r="M60" s="1596"/>
      <c r="N60" s="1596"/>
      <c r="O60" s="85" t="str">
        <f>IF(Q60=0," ",SUM('Patient Collection'!AM66))</f>
        <v xml:space="preserve"> </v>
      </c>
      <c r="P60" s="86" t="str">
        <f>IF(Q60=0," ",SUM('Patient Collection'!AJ66))</f>
        <v xml:space="preserve"> </v>
      </c>
      <c r="Q60" s="87">
        <f>SUM('Patient Collection'!AL66)</f>
        <v>0</v>
      </c>
    </row>
    <row r="61" spans="1:17" ht="25.5" customHeight="1" thickBot="1" x14ac:dyDescent="0.25">
      <c r="A61" s="636"/>
      <c r="B61" s="50">
        <v>4.0999999999999996</v>
      </c>
      <c r="C61" s="1586" t="s">
        <v>741</v>
      </c>
      <c r="D61" s="1599"/>
      <c r="E61" s="1599"/>
      <c r="F61" s="1599"/>
      <c r="G61" s="1599"/>
      <c r="H61" s="1599"/>
      <c r="I61" s="1599"/>
      <c r="J61" s="1599"/>
      <c r="K61" s="1599"/>
      <c r="L61" s="1599"/>
      <c r="M61" s="1599"/>
      <c r="N61" s="1600"/>
      <c r="O61" s="91" t="str">
        <f>IF(Q61=0," ",SUM('Patient Collection'!AM68:AM69))</f>
        <v xml:space="preserve"> </v>
      </c>
      <c r="P61" s="92" t="str">
        <f>IF(Q61=0," ",SUM('Patient Collection'!AJ68:AJ69))</f>
        <v xml:space="preserve"> </v>
      </c>
      <c r="Q61" s="93">
        <f>SUM('Patient Collection'!AL68:AL69)</f>
        <v>0</v>
      </c>
    </row>
    <row r="62" spans="1:17" ht="12.75" customHeight="1" thickBot="1" x14ac:dyDescent="0.25">
      <c r="A62" s="10"/>
      <c r="B62" s="1593" t="s">
        <v>513</v>
      </c>
      <c r="C62" s="1594"/>
      <c r="D62" s="1594"/>
      <c r="E62" s="1594"/>
      <c r="F62" s="1594"/>
      <c r="G62" s="1594"/>
      <c r="H62" s="1594"/>
      <c r="I62" s="1594"/>
      <c r="J62" s="1594"/>
      <c r="K62" s="1594"/>
      <c r="L62" s="1594"/>
      <c r="M62" s="1594"/>
      <c r="N62" s="1594"/>
      <c r="O62" s="1594"/>
      <c r="P62" s="1594"/>
      <c r="Q62" s="1595"/>
    </row>
    <row r="63" spans="1:17" ht="25.5" customHeight="1" x14ac:dyDescent="0.2">
      <c r="A63" s="10"/>
      <c r="B63" s="1554">
        <v>5</v>
      </c>
      <c r="C63" s="1591" t="s">
        <v>519</v>
      </c>
      <c r="D63" s="1592"/>
      <c r="E63" s="1592"/>
      <c r="F63" s="1592"/>
      <c r="G63" s="1592"/>
      <c r="H63" s="1592"/>
      <c r="I63" s="1592"/>
      <c r="J63" s="1592"/>
      <c r="K63" s="1592"/>
      <c r="L63" s="1592"/>
      <c r="M63" s="1592"/>
      <c r="N63" s="1592"/>
      <c r="O63" s="514" t="str">
        <f>IF(Q63=0," ",SUM('Patient Collection'!AM72))</f>
        <v xml:space="preserve"> </v>
      </c>
      <c r="P63" s="511" t="str">
        <f>IF(Q63=0," ",SUM('Patient Collection'!AJ72))</f>
        <v xml:space="preserve"> </v>
      </c>
      <c r="Q63" s="515">
        <f>SUM('Patient Collection'!AL72)</f>
        <v>0</v>
      </c>
    </row>
    <row r="64" spans="1:17" ht="25.5" customHeight="1" x14ac:dyDescent="0.2">
      <c r="A64" s="10"/>
      <c r="B64" s="1555"/>
      <c r="C64" s="878" t="s">
        <v>520</v>
      </c>
      <c r="D64" s="1215"/>
      <c r="E64" s="1215"/>
      <c r="F64" s="1215"/>
      <c r="G64" s="1215"/>
      <c r="H64" s="1215"/>
      <c r="I64" s="1215"/>
      <c r="J64" s="1215"/>
      <c r="K64" s="1215"/>
      <c r="L64" s="1215"/>
      <c r="M64" s="1215"/>
      <c r="N64" s="1215"/>
      <c r="O64" s="517" t="str">
        <f>IF(Q64=0," ",SUM('Patient Collection'!AM73))</f>
        <v xml:space="preserve"> </v>
      </c>
      <c r="P64" s="512" t="str">
        <f>IF(Q64=0," ",SUM('Patient Collection'!AJ73))</f>
        <v xml:space="preserve"> </v>
      </c>
      <c r="Q64" s="96">
        <f>SUM('Patient Collection'!AL73)</f>
        <v>0</v>
      </c>
    </row>
    <row r="65" spans="1:19" ht="12.75" customHeight="1" x14ac:dyDescent="0.2">
      <c r="A65" s="10"/>
      <c r="B65" s="1555"/>
      <c r="C65" s="878" t="s">
        <v>521</v>
      </c>
      <c r="D65" s="1215"/>
      <c r="E65" s="1215"/>
      <c r="F65" s="1215"/>
      <c r="G65" s="1215"/>
      <c r="H65" s="1215"/>
      <c r="I65" s="1215"/>
      <c r="J65" s="1215"/>
      <c r="K65" s="1215"/>
      <c r="L65" s="1215"/>
      <c r="M65" s="1215"/>
      <c r="N65" s="1215"/>
      <c r="O65" s="517" t="str">
        <f>IF(Q65=0," ",SUM('Patient Collection'!AM74))</f>
        <v xml:space="preserve"> </v>
      </c>
      <c r="P65" s="512" t="str">
        <f>IF(Q65=0," ",SUM('Patient Collection'!AJ74))</f>
        <v xml:space="preserve"> </v>
      </c>
      <c r="Q65" s="96">
        <f>SUM('Patient Collection'!AL74)</f>
        <v>0</v>
      </c>
    </row>
    <row r="66" spans="1:19" ht="12.75" customHeight="1" x14ac:dyDescent="0.2">
      <c r="A66" s="10"/>
      <c r="B66" s="1555"/>
      <c r="C66" s="878" t="s">
        <v>524</v>
      </c>
      <c r="D66" s="1215"/>
      <c r="E66" s="1215"/>
      <c r="F66" s="1215"/>
      <c r="G66" s="1215"/>
      <c r="H66" s="1215"/>
      <c r="I66" s="1215"/>
      <c r="J66" s="1215"/>
      <c r="K66" s="1215"/>
      <c r="L66" s="1215"/>
      <c r="M66" s="1215"/>
      <c r="N66" s="1215"/>
      <c r="O66" s="517" t="str">
        <f>IF(Q66=0," ",SUM('Patient Collection'!AM75))</f>
        <v xml:space="preserve"> </v>
      </c>
      <c r="P66" s="512" t="str">
        <f>IF(Q66=0," ",SUM('Patient Collection'!AJ75))</f>
        <v xml:space="preserve"> </v>
      </c>
      <c r="Q66" s="96">
        <f>SUM('Patient Collection'!AL75)</f>
        <v>0</v>
      </c>
    </row>
    <row r="67" spans="1:19" ht="12.75" customHeight="1" x14ac:dyDescent="0.2">
      <c r="A67" s="636"/>
      <c r="B67" s="1555"/>
      <c r="C67" s="878" t="s">
        <v>742</v>
      </c>
      <c r="D67" s="1215"/>
      <c r="E67" s="1215"/>
      <c r="F67" s="1215"/>
      <c r="G67" s="1215"/>
      <c r="H67" s="1215"/>
      <c r="I67" s="1215"/>
      <c r="J67" s="1215"/>
      <c r="K67" s="1215"/>
      <c r="L67" s="1215"/>
      <c r="M67" s="1215"/>
      <c r="N67" s="1215"/>
      <c r="O67" s="517" t="str">
        <f>IF(Q67=0," ",SUM('Patient Collection'!AM76))</f>
        <v xml:space="preserve"> </v>
      </c>
      <c r="P67" s="512" t="str">
        <f>IF(Q67=0," ",SUM('Patient Collection'!AJ76))</f>
        <v xml:space="preserve"> </v>
      </c>
      <c r="Q67" s="96">
        <f>SUM('Patient Collection'!AL76)</f>
        <v>0</v>
      </c>
    </row>
    <row r="68" spans="1:19" ht="25.5" customHeight="1" x14ac:dyDescent="0.2">
      <c r="A68" s="10"/>
      <c r="B68" s="1555"/>
      <c r="C68" s="878" t="s">
        <v>522</v>
      </c>
      <c r="D68" s="1215"/>
      <c r="E68" s="1215"/>
      <c r="F68" s="1215"/>
      <c r="G68" s="1215"/>
      <c r="H68" s="1215"/>
      <c r="I68" s="1215"/>
      <c r="J68" s="1215"/>
      <c r="K68" s="1215"/>
      <c r="L68" s="1215"/>
      <c r="M68" s="1215"/>
      <c r="N68" s="1215"/>
      <c r="O68" s="517" t="str">
        <f>IF(Q68=0," ",SUM('Patient Collection'!AM77))</f>
        <v xml:space="preserve"> </v>
      </c>
      <c r="P68" s="512" t="str">
        <f>IF(Q68=0," ",SUM('Patient Collection'!AJ77))</f>
        <v xml:space="preserve"> </v>
      </c>
      <c r="Q68" s="96">
        <f>SUM('Patient Collection'!AL77)</f>
        <v>0</v>
      </c>
    </row>
    <row r="69" spans="1:19" x14ac:dyDescent="0.2">
      <c r="A69" s="636"/>
      <c r="B69" s="1555"/>
      <c r="C69" s="878" t="s">
        <v>743</v>
      </c>
      <c r="D69" s="1215"/>
      <c r="E69" s="1215"/>
      <c r="F69" s="1215"/>
      <c r="G69" s="1215"/>
      <c r="H69" s="1215"/>
      <c r="I69" s="1215"/>
      <c r="J69" s="1215"/>
      <c r="K69" s="1215"/>
      <c r="L69" s="1215"/>
      <c r="M69" s="1215"/>
      <c r="N69" s="1215"/>
      <c r="O69" s="657" t="str">
        <f>IF(Q69=0," ",SUM('Patient Collection'!AM78))</f>
        <v xml:space="preserve"> </v>
      </c>
      <c r="P69" s="658" t="str">
        <f>IF(Q69=0," ",SUM('Patient Collection'!AJ78))</f>
        <v xml:space="preserve"> </v>
      </c>
      <c r="Q69" s="659">
        <f>SUM('Patient Collection'!AL78)</f>
        <v>0</v>
      </c>
    </row>
    <row r="70" spans="1:19" ht="25.5" customHeight="1" x14ac:dyDescent="0.2">
      <c r="A70" s="636"/>
      <c r="B70" s="1555"/>
      <c r="C70" s="878" t="s">
        <v>744</v>
      </c>
      <c r="D70" s="1215"/>
      <c r="E70" s="1215"/>
      <c r="F70" s="1215"/>
      <c r="G70" s="1215"/>
      <c r="H70" s="1215"/>
      <c r="I70" s="1215"/>
      <c r="J70" s="1215"/>
      <c r="K70" s="1215"/>
      <c r="L70" s="1215"/>
      <c r="M70" s="1215"/>
      <c r="N70" s="1215"/>
      <c r="O70" s="657" t="str">
        <f>IF(Q70=0," ",SUM('Patient Collection'!AM79))</f>
        <v xml:space="preserve"> </v>
      </c>
      <c r="P70" s="658" t="str">
        <f>IF(Q70=0," ",SUM('Patient Collection'!AJ79))</f>
        <v xml:space="preserve"> </v>
      </c>
      <c r="Q70" s="659">
        <f>SUM('Patient Collection'!AL79)</f>
        <v>0</v>
      </c>
    </row>
    <row r="71" spans="1:19" ht="13.5" thickBot="1" x14ac:dyDescent="0.25">
      <c r="A71" s="10"/>
      <c r="B71" s="1556"/>
      <c r="C71" s="1318" t="s">
        <v>588</v>
      </c>
      <c r="D71" s="1243"/>
      <c r="E71" s="1243"/>
      <c r="F71" s="1243"/>
      <c r="G71" s="1243"/>
      <c r="H71" s="1243"/>
      <c r="I71" s="1243"/>
      <c r="J71" s="1243"/>
      <c r="K71" s="1243"/>
      <c r="L71" s="1243"/>
      <c r="M71" s="1243"/>
      <c r="N71" s="1243"/>
      <c r="O71" s="518" t="str">
        <f>IF(Q71=0," ",SUM('Patient Collection'!AM80))</f>
        <v xml:space="preserve"> </v>
      </c>
      <c r="P71" s="513" t="str">
        <f>IF(Q71=0," ",SUM('Patient Collection'!AJ80))</f>
        <v xml:space="preserve"> </v>
      </c>
      <c r="Q71" s="516">
        <f>SUM('Patient Collection'!AL80)</f>
        <v>0</v>
      </c>
    </row>
    <row r="72" spans="1:19" ht="12.75" customHeight="1" x14ac:dyDescent="0.2">
      <c r="A72" s="10"/>
      <c r="B72" s="509"/>
      <c r="C72" s="509"/>
      <c r="D72" s="509"/>
      <c r="E72" s="509"/>
      <c r="F72" s="509"/>
      <c r="G72" s="509"/>
      <c r="H72" s="509"/>
      <c r="I72" s="509"/>
      <c r="J72" s="509"/>
      <c r="K72" s="509"/>
      <c r="L72" s="509"/>
      <c r="M72" s="509"/>
      <c r="N72" s="509"/>
      <c r="O72" s="509"/>
      <c r="P72" s="510"/>
      <c r="Q72" s="509"/>
    </row>
    <row r="73" spans="1:19" ht="12.75" customHeight="1" thickBot="1" x14ac:dyDescent="0.25">
      <c r="A73" s="10"/>
      <c r="B73" s="306"/>
      <c r="C73" s="306"/>
      <c r="D73" s="306"/>
      <c r="E73" s="306"/>
      <c r="F73" s="306"/>
      <c r="G73" s="306"/>
      <c r="H73" s="306"/>
      <c r="I73" s="306"/>
      <c r="J73" s="306"/>
      <c r="K73" s="306"/>
      <c r="L73" s="306"/>
      <c r="M73" s="306"/>
      <c r="N73" s="306"/>
      <c r="O73" s="306"/>
      <c r="P73" s="307"/>
      <c r="Q73" s="306"/>
    </row>
    <row r="74" spans="1:19" ht="12.75" customHeight="1" thickBot="1" x14ac:dyDescent="0.25">
      <c r="A74" s="10"/>
      <c r="B74" s="1531" t="s">
        <v>140</v>
      </c>
      <c r="C74" s="1532"/>
      <c r="D74" s="1532"/>
      <c r="E74" s="1532"/>
      <c r="F74" s="1532"/>
      <c r="G74" s="1532"/>
      <c r="H74" s="1532"/>
      <c r="I74" s="1532"/>
      <c r="J74" s="1532"/>
      <c r="K74" s="1532"/>
      <c r="L74" s="1532"/>
      <c r="M74" s="1532"/>
      <c r="N74" s="1532"/>
      <c r="O74" s="1532"/>
      <c r="P74" s="1532"/>
      <c r="Q74" s="1609"/>
    </row>
    <row r="75" spans="1:19" ht="12.75" customHeight="1" thickBot="1" x14ac:dyDescent="0.25">
      <c r="A75" s="10"/>
      <c r="B75" s="1564" t="s">
        <v>142</v>
      </c>
      <c r="C75" s="1565"/>
      <c r="D75" s="1565"/>
      <c r="E75" s="1565"/>
      <c r="F75" s="1565"/>
      <c r="G75" s="1565"/>
      <c r="H75" s="1565"/>
      <c r="I75" s="1565"/>
      <c r="J75" s="1565"/>
      <c r="K75" s="1565"/>
      <c r="L75" s="1565"/>
      <c r="M75" s="1565"/>
      <c r="N75" s="1565"/>
      <c r="O75" s="1565"/>
      <c r="P75" s="1565"/>
      <c r="Q75" s="1566"/>
    </row>
    <row r="76" spans="1:19" ht="12.75" customHeight="1" x14ac:dyDescent="0.2">
      <c r="A76" s="10"/>
      <c r="B76" s="1608">
        <v>6</v>
      </c>
      <c r="C76" s="1604" t="s">
        <v>692</v>
      </c>
      <c r="D76" s="1605"/>
      <c r="E76" s="1605"/>
      <c r="F76" s="1605"/>
      <c r="G76" s="1605"/>
      <c r="H76" s="1605"/>
      <c r="I76" s="1605"/>
      <c r="J76" s="1605"/>
      <c r="K76" s="1605"/>
      <c r="L76" s="1605"/>
      <c r="M76" s="1605"/>
      <c r="N76" s="1605"/>
      <c r="O76" s="579" t="str">
        <f>IF(Q76=0," ",SUM(P76/Q76))</f>
        <v xml:space="preserve"> </v>
      </c>
      <c r="P76" s="580" t="str">
        <f>IF(Q76=0," ",COUNTIF('Patient Collection'!O85:AH85,"1"))</f>
        <v xml:space="preserve"> </v>
      </c>
      <c r="Q76" s="581">
        <f>COUNT('Patient Collection'!O85:AH85)</f>
        <v>0</v>
      </c>
      <c r="S76" s="1"/>
    </row>
    <row r="77" spans="1:19" ht="12.75" customHeight="1" x14ac:dyDescent="0.2">
      <c r="A77" s="10"/>
      <c r="B77" s="1606"/>
      <c r="C77" s="724" t="s">
        <v>443</v>
      </c>
      <c r="D77" s="1581"/>
      <c r="E77" s="1581"/>
      <c r="F77" s="1581"/>
      <c r="G77" s="1581"/>
      <c r="H77" s="1581"/>
      <c r="I77" s="1581"/>
      <c r="J77" s="1581"/>
      <c r="K77" s="1581"/>
      <c r="L77" s="1581"/>
      <c r="M77" s="1581"/>
      <c r="N77" s="1581"/>
      <c r="O77" s="582" t="str">
        <f>IF(Q77=0," ",SUM(P77/Q77))</f>
        <v xml:space="preserve"> </v>
      </c>
      <c r="P77" s="583" t="str">
        <f>IF(Q77=0," ",COUNTIF('Patient Collection'!O85:AH85,"2"))</f>
        <v xml:space="preserve"> </v>
      </c>
      <c r="Q77" s="584">
        <f>COUNT('Patient Collection'!O85:AH85)</f>
        <v>0</v>
      </c>
      <c r="S77" s="1"/>
    </row>
    <row r="78" spans="1:19" ht="12.75" customHeight="1" x14ac:dyDescent="0.2">
      <c r="A78" s="10"/>
      <c r="B78" s="1606"/>
      <c r="C78" s="724" t="s">
        <v>444</v>
      </c>
      <c r="D78" s="1581"/>
      <c r="E78" s="1581"/>
      <c r="F78" s="1581"/>
      <c r="G78" s="1581"/>
      <c r="H78" s="1581"/>
      <c r="I78" s="1581"/>
      <c r="J78" s="1581"/>
      <c r="K78" s="1581"/>
      <c r="L78" s="1581"/>
      <c r="M78" s="1581"/>
      <c r="N78" s="1581"/>
      <c r="O78" s="582" t="str">
        <f>IF(Q78=0," ",SUM(P78/Q78))</f>
        <v xml:space="preserve"> </v>
      </c>
      <c r="P78" s="583" t="str">
        <f>IF(Q78=0," ",COUNTIF('Patient Collection'!O85:AH85,"3"))</f>
        <v xml:space="preserve"> </v>
      </c>
      <c r="Q78" s="584">
        <f>COUNT('Patient Collection'!O85:AH85)</f>
        <v>0</v>
      </c>
      <c r="S78" s="1"/>
    </row>
    <row r="79" spans="1:19" ht="12.75" customHeight="1" x14ac:dyDescent="0.2">
      <c r="A79" s="10"/>
      <c r="B79" s="1606"/>
      <c r="C79" s="724" t="s">
        <v>445</v>
      </c>
      <c r="D79" s="1581"/>
      <c r="E79" s="1581"/>
      <c r="F79" s="1581"/>
      <c r="G79" s="1581"/>
      <c r="H79" s="1581"/>
      <c r="I79" s="1581"/>
      <c r="J79" s="1581"/>
      <c r="K79" s="1581"/>
      <c r="L79" s="1581"/>
      <c r="M79" s="1581"/>
      <c r="N79" s="1581"/>
      <c r="O79" s="663" t="str">
        <f>IF(Q79=0," ",SUM(P79/Q79))</f>
        <v xml:space="preserve"> </v>
      </c>
      <c r="P79" s="664" t="str">
        <f>IF(Q79=0," ",COUNTIF('Patient Collection'!O85:AH85,"4"))</f>
        <v xml:space="preserve"> </v>
      </c>
      <c r="Q79" s="665">
        <f>COUNT('Patient Collection'!O85:AH85)</f>
        <v>0</v>
      </c>
    </row>
    <row r="80" spans="1:19" ht="12.75" customHeight="1" x14ac:dyDescent="0.2">
      <c r="A80" s="636"/>
      <c r="B80" s="1607"/>
      <c r="C80" s="724" t="s">
        <v>759</v>
      </c>
      <c r="D80" s="1581"/>
      <c r="E80" s="1581"/>
      <c r="F80" s="1581"/>
      <c r="G80" s="1581"/>
      <c r="H80" s="1581"/>
      <c r="I80" s="1581"/>
      <c r="J80" s="1581"/>
      <c r="K80" s="1581"/>
      <c r="L80" s="1581"/>
      <c r="M80" s="1581"/>
      <c r="N80" s="1581"/>
      <c r="O80" s="663" t="str">
        <f>IF(Q80=0," ",SUM(P80/Q80))</f>
        <v xml:space="preserve"> </v>
      </c>
      <c r="P80" s="664" t="str">
        <f>IF(Q80=0," ",COUNTIF('Patient Collection'!O85:AH85,"5"))</f>
        <v xml:space="preserve"> </v>
      </c>
      <c r="Q80" s="665">
        <f>COUNT('Patient Collection'!O85:AH85)</f>
        <v>0</v>
      </c>
    </row>
    <row r="81" spans="1:17" ht="12.75" customHeight="1" x14ac:dyDescent="0.2">
      <c r="A81" s="10"/>
      <c r="B81" s="49">
        <v>6.1</v>
      </c>
      <c r="C81" s="1560" t="s">
        <v>174</v>
      </c>
      <c r="D81" s="1560"/>
      <c r="E81" s="1560"/>
      <c r="F81" s="1560"/>
      <c r="G81" s="1560"/>
      <c r="H81" s="1560"/>
      <c r="I81" s="1560"/>
      <c r="J81" s="1560"/>
      <c r="K81" s="1560"/>
      <c r="L81" s="1560"/>
      <c r="M81" s="1560"/>
      <c r="N81" s="1560"/>
      <c r="O81" s="97" t="str">
        <f>IF(Q81=0," ",SUM('Patient Collection'!AM86))</f>
        <v xml:space="preserve"> </v>
      </c>
      <c r="P81" s="520" t="str">
        <f>IF(Q81=0," ",SUM('Patient Collection'!AJ86))</f>
        <v xml:space="preserve"> </v>
      </c>
      <c r="Q81" s="90">
        <f>SUM('Patient Collection'!AL86)</f>
        <v>0</v>
      </c>
    </row>
    <row r="82" spans="1:17" ht="12.75" customHeight="1" x14ac:dyDescent="0.2">
      <c r="A82" s="10"/>
      <c r="B82" s="49">
        <v>6.2</v>
      </c>
      <c r="C82" s="1113" t="s">
        <v>693</v>
      </c>
      <c r="D82" s="1560"/>
      <c r="E82" s="1560"/>
      <c r="F82" s="1560"/>
      <c r="G82" s="1560"/>
      <c r="H82" s="1560"/>
      <c r="I82" s="1560"/>
      <c r="J82" s="1560"/>
      <c r="K82" s="1560"/>
      <c r="L82" s="1560"/>
      <c r="M82" s="1560"/>
      <c r="N82" s="1560"/>
      <c r="O82" s="97" t="str">
        <f>IF(Q82=0," ",SUM('Patient Collection'!AM87))</f>
        <v xml:space="preserve"> </v>
      </c>
      <c r="P82" s="520" t="str">
        <f>IF(Q82=0," ",SUM('Patient Collection'!AJ87))</f>
        <v xml:space="preserve"> </v>
      </c>
      <c r="Q82" s="90">
        <f>SUM('Patient Collection'!AL87)</f>
        <v>0</v>
      </c>
    </row>
    <row r="83" spans="1:17" ht="12.75" customHeight="1" x14ac:dyDescent="0.2">
      <c r="A83" s="10"/>
      <c r="B83" s="49">
        <v>6.3</v>
      </c>
      <c r="C83" s="1113" t="s">
        <v>448</v>
      </c>
      <c r="D83" s="1560"/>
      <c r="E83" s="1560"/>
      <c r="F83" s="1560"/>
      <c r="G83" s="1560"/>
      <c r="H83" s="1560"/>
      <c r="I83" s="1560"/>
      <c r="J83" s="1560"/>
      <c r="K83" s="1560"/>
      <c r="L83" s="1560"/>
      <c r="M83" s="1560"/>
      <c r="N83" s="1560"/>
      <c r="O83" s="97" t="str">
        <f>IF(Q83=0," ",SUM('Patient Collection'!AM89))</f>
        <v xml:space="preserve"> </v>
      </c>
      <c r="P83" s="520" t="str">
        <f>IF(Q83=0," ",SUM('Patient Collection'!AJ89))</f>
        <v xml:space="preserve"> </v>
      </c>
      <c r="Q83" s="90">
        <f>SUM('Patient Collection'!AL89)</f>
        <v>0</v>
      </c>
    </row>
    <row r="84" spans="1:17" ht="12.75" customHeight="1" x14ac:dyDescent="0.2">
      <c r="A84" s="10"/>
      <c r="B84" s="1589">
        <v>6.4</v>
      </c>
      <c r="C84" s="861" t="s">
        <v>449</v>
      </c>
      <c r="D84" s="782"/>
      <c r="E84" s="782"/>
      <c r="F84" s="782"/>
      <c r="G84" s="782"/>
      <c r="H84" s="782"/>
      <c r="I84" s="782"/>
      <c r="J84" s="782"/>
      <c r="K84" s="782"/>
      <c r="L84" s="782"/>
      <c r="M84" s="782"/>
      <c r="N84" s="862"/>
      <c r="O84" s="97" t="str">
        <f>IF(Q84=0," ",SUM('Patient Collection'!AM94))</f>
        <v xml:space="preserve"> </v>
      </c>
      <c r="P84" s="520" t="str">
        <f>IF(Q84=0," ",SUM('Patient Collection'!AJ94))</f>
        <v xml:space="preserve"> </v>
      </c>
      <c r="Q84" s="90">
        <f>Q85</f>
        <v>0</v>
      </c>
    </row>
    <row r="85" spans="1:17" ht="12.75" customHeight="1" x14ac:dyDescent="0.2">
      <c r="A85" s="10"/>
      <c r="B85" s="1606"/>
      <c r="C85" s="724" t="s">
        <v>695</v>
      </c>
      <c r="D85" s="1581"/>
      <c r="E85" s="1581"/>
      <c r="F85" s="1581"/>
      <c r="G85" s="1581"/>
      <c r="H85" s="1581"/>
      <c r="I85" s="1581"/>
      <c r="J85" s="1581"/>
      <c r="K85" s="1581"/>
      <c r="L85" s="1581"/>
      <c r="M85" s="1581"/>
      <c r="N85" s="1581"/>
      <c r="O85" s="97" t="str">
        <f>IF(Q85=0," ",SUM(P85/Q85))</f>
        <v xml:space="preserve"> </v>
      </c>
      <c r="P85" s="520" t="str">
        <f>IF(Q85=0," ",COUNTIFS('Patient Collection'!O85:AH85,"1",'Patient Collection'!O91:AH91,"1"))</f>
        <v xml:space="preserve"> </v>
      </c>
      <c r="Q85" s="90">
        <f>SUM('Patient Collection'!AL91)</f>
        <v>0</v>
      </c>
    </row>
    <row r="86" spans="1:17" ht="12.75" customHeight="1" x14ac:dyDescent="0.2">
      <c r="A86" s="10"/>
      <c r="B86" s="1606"/>
      <c r="C86" s="724" t="s">
        <v>696</v>
      </c>
      <c r="D86" s="1581"/>
      <c r="E86" s="1581"/>
      <c r="F86" s="1581"/>
      <c r="G86" s="1581"/>
      <c r="H86" s="1581"/>
      <c r="I86" s="1581"/>
      <c r="J86" s="1581"/>
      <c r="K86" s="1581"/>
      <c r="L86" s="1581"/>
      <c r="M86" s="1581"/>
      <c r="N86" s="1581"/>
      <c r="O86" s="97" t="str">
        <f>IF(Q86=0," ",SUM(P86/Q86))</f>
        <v xml:space="preserve"> </v>
      </c>
      <c r="P86" s="520" t="str">
        <f>IF(Q86=0," ",COUNTIFS('Patient Collection'!O85:AH85,"1",'Patient Collection'!O92:AH92,"1"))</f>
        <v xml:space="preserve"> </v>
      </c>
      <c r="Q86" s="90">
        <f>SUM('Patient Collection'!AL92)</f>
        <v>0</v>
      </c>
    </row>
    <row r="87" spans="1:17" ht="12.75" customHeight="1" x14ac:dyDescent="0.2">
      <c r="A87" s="10"/>
      <c r="B87" s="1607"/>
      <c r="C87" s="724" t="s">
        <v>697</v>
      </c>
      <c r="D87" s="1581"/>
      <c r="E87" s="1581"/>
      <c r="F87" s="1581"/>
      <c r="G87" s="1581"/>
      <c r="H87" s="1581"/>
      <c r="I87" s="1581"/>
      <c r="J87" s="1581"/>
      <c r="K87" s="1581"/>
      <c r="L87" s="1581"/>
      <c r="M87" s="1581"/>
      <c r="N87" s="1581"/>
      <c r="O87" s="97" t="str">
        <f>IF(Q87=0," ",SUM(P87/Q87))</f>
        <v xml:space="preserve"> </v>
      </c>
      <c r="P87" s="520" t="str">
        <f>IF(Q87=0," ",COUNTIFS('Patient Collection'!O85:AH85,"1",'Patient Collection'!O93:AH93,"1"))</f>
        <v xml:space="preserve"> </v>
      </c>
      <c r="Q87" s="90">
        <f>SUM('Patient Collection'!AL93)</f>
        <v>0</v>
      </c>
    </row>
    <row r="88" spans="1:17" ht="12.75" customHeight="1" x14ac:dyDescent="0.2">
      <c r="A88" s="10"/>
      <c r="B88" s="49">
        <v>6.5</v>
      </c>
      <c r="C88" s="1113" t="s">
        <v>450</v>
      </c>
      <c r="D88" s="1560"/>
      <c r="E88" s="1560"/>
      <c r="F88" s="1560"/>
      <c r="G88" s="1560"/>
      <c r="H88" s="1560"/>
      <c r="I88" s="1560"/>
      <c r="J88" s="1560"/>
      <c r="K88" s="1560"/>
      <c r="L88" s="1560"/>
      <c r="M88" s="1560"/>
      <c r="N88" s="1560"/>
      <c r="O88" s="97" t="str">
        <f>IF(Q88=0," ",SUM('Patient Collection'!AM95))</f>
        <v xml:space="preserve"> </v>
      </c>
      <c r="P88" s="520" t="str">
        <f>IF(Q88=0," ",SUM('Patient Collection'!AJ95))</f>
        <v xml:space="preserve"> </v>
      </c>
      <c r="Q88" s="90">
        <f>SUM('Patient Collection'!AL95)</f>
        <v>0</v>
      </c>
    </row>
    <row r="89" spans="1:17" ht="25.5" customHeight="1" x14ac:dyDescent="0.2">
      <c r="A89" s="10"/>
      <c r="B89" s="49">
        <v>6.6</v>
      </c>
      <c r="C89" s="1113" t="s">
        <v>698</v>
      </c>
      <c r="D89" s="1560"/>
      <c r="E89" s="1560"/>
      <c r="F89" s="1560"/>
      <c r="G89" s="1560"/>
      <c r="H89" s="1560"/>
      <c r="I89" s="1560"/>
      <c r="J89" s="1560"/>
      <c r="K89" s="1560"/>
      <c r="L89" s="1560"/>
      <c r="M89" s="1560"/>
      <c r="N89" s="1560"/>
      <c r="O89" s="97" t="str">
        <f>IF(Q89=0," ",SUM('Patient Collection'!AM96))</f>
        <v xml:space="preserve"> </v>
      </c>
      <c r="P89" s="666" t="str">
        <f>IF(Q89=0," ",SUM('Patient Collection'!AJ96))</f>
        <v xml:space="preserve"> </v>
      </c>
      <c r="Q89" s="667">
        <f>SUM('Patient Collection'!AL96)</f>
        <v>0</v>
      </c>
    </row>
    <row r="90" spans="1:17" ht="12.75" customHeight="1" x14ac:dyDescent="0.2">
      <c r="A90" s="10"/>
      <c r="B90" s="1589">
        <v>6.7</v>
      </c>
      <c r="C90" s="1113" t="s">
        <v>694</v>
      </c>
      <c r="D90" s="1560"/>
      <c r="E90" s="1560"/>
      <c r="F90" s="1560"/>
      <c r="G90" s="1560"/>
      <c r="H90" s="1560"/>
      <c r="I90" s="1560"/>
      <c r="J90" s="1560"/>
      <c r="K90" s="1560"/>
      <c r="L90" s="1560"/>
      <c r="M90" s="1560"/>
      <c r="N90" s="1560"/>
      <c r="O90" s="97" t="str">
        <f>IF(Q90=0," ",SUM('Patient Collection'!AM98))</f>
        <v xml:space="preserve"> </v>
      </c>
      <c r="P90" s="520" t="str">
        <f>IF(Q90=0," ",COUNTIFS('Patient Collection'!O85:AH85,"1",'Patient Collection'!O98:AH98,"1"))</f>
        <v xml:space="preserve"> </v>
      </c>
      <c r="Q90" s="90">
        <f>SUM('Patient Collection'!AL98)</f>
        <v>0</v>
      </c>
    </row>
    <row r="91" spans="1:17" ht="25.5" customHeight="1" thickBot="1" x14ac:dyDescent="0.25">
      <c r="A91" s="636"/>
      <c r="B91" s="1590"/>
      <c r="C91" s="1586" t="s">
        <v>760</v>
      </c>
      <c r="D91" s="1587"/>
      <c r="E91" s="1587"/>
      <c r="F91" s="1587"/>
      <c r="G91" s="1587"/>
      <c r="H91" s="1587"/>
      <c r="I91" s="1587"/>
      <c r="J91" s="1587"/>
      <c r="K91" s="1587"/>
      <c r="L91" s="1587"/>
      <c r="M91" s="1587"/>
      <c r="N91" s="1588"/>
      <c r="O91" s="313" t="str">
        <f>IF(Q91=0," ",SUM('Patient Collection'!AM100))</f>
        <v xml:space="preserve"> </v>
      </c>
      <c r="P91" s="668" t="str">
        <f>IF(Q91=0," ",SUM('Patient Collection'!AJ100))</f>
        <v xml:space="preserve"> </v>
      </c>
      <c r="Q91" s="93">
        <f>SUM('Patient Collection'!AL100)</f>
        <v>0</v>
      </c>
    </row>
    <row r="92" spans="1:17" ht="12.75" customHeight="1" thickBot="1" x14ac:dyDescent="0.25">
      <c r="A92" s="10"/>
      <c r="B92" s="1576" t="s">
        <v>256</v>
      </c>
      <c r="C92" s="1577"/>
      <c r="D92" s="1577"/>
      <c r="E92" s="1577"/>
      <c r="F92" s="1577"/>
      <c r="G92" s="1577"/>
      <c r="H92" s="1577"/>
      <c r="I92" s="1577"/>
      <c r="J92" s="1577"/>
      <c r="K92" s="1577"/>
      <c r="L92" s="1577"/>
      <c r="M92" s="1577"/>
      <c r="N92" s="1577"/>
      <c r="O92" s="1577"/>
      <c r="P92" s="1577"/>
      <c r="Q92" s="1578"/>
    </row>
    <row r="93" spans="1:17" x14ac:dyDescent="0.2">
      <c r="A93" s="10"/>
      <c r="B93" s="16">
        <v>7</v>
      </c>
      <c r="C93" s="1582" t="s">
        <v>844</v>
      </c>
      <c r="D93" s="1583"/>
      <c r="E93" s="1583"/>
      <c r="F93" s="1583"/>
      <c r="G93" s="1583"/>
      <c r="H93" s="1583"/>
      <c r="I93" s="1583"/>
      <c r="J93" s="1583"/>
      <c r="K93" s="1583"/>
      <c r="L93" s="1583"/>
      <c r="M93" s="1583"/>
      <c r="N93" s="1584"/>
      <c r="O93" s="585" t="str">
        <f>IF(Q93=0," ",SUM('Patient Collection'!AM102))</f>
        <v xml:space="preserve"> </v>
      </c>
      <c r="P93" s="586" t="str">
        <f>IF(Q93=0," ",SUM('Patient Collection'!AJ102))</f>
        <v xml:space="preserve"> </v>
      </c>
      <c r="Q93" s="587">
        <f>SUM('Patient Collection'!AL102)</f>
        <v>0</v>
      </c>
    </row>
    <row r="94" spans="1:17" x14ac:dyDescent="0.2">
      <c r="A94" s="636"/>
      <c r="B94" s="635">
        <v>7.1</v>
      </c>
      <c r="C94" s="1567" t="s">
        <v>745</v>
      </c>
      <c r="D94" s="1568"/>
      <c r="E94" s="1568"/>
      <c r="F94" s="1568"/>
      <c r="G94" s="1568"/>
      <c r="H94" s="1568"/>
      <c r="I94" s="1568"/>
      <c r="J94" s="1568"/>
      <c r="K94" s="1568"/>
      <c r="L94" s="1568"/>
      <c r="M94" s="1568"/>
      <c r="N94" s="1569"/>
      <c r="O94" s="660" t="str">
        <f>IF(Q94=0," ",SUM('Patient Collection'!AM104))</f>
        <v xml:space="preserve"> </v>
      </c>
      <c r="P94" s="661" t="str">
        <f>IF(Q94=0," ",SUM('Patient Collection'!AJ104))</f>
        <v xml:space="preserve"> </v>
      </c>
      <c r="Q94" s="662">
        <f>SUM('Patient Collection'!AL104)</f>
        <v>0</v>
      </c>
    </row>
    <row r="95" spans="1:17" x14ac:dyDescent="0.2">
      <c r="A95" s="10"/>
      <c r="B95" s="1585">
        <v>7.2</v>
      </c>
      <c r="C95" s="1567" t="s">
        <v>699</v>
      </c>
      <c r="D95" s="1568"/>
      <c r="E95" s="1568"/>
      <c r="F95" s="1568"/>
      <c r="G95" s="1568"/>
      <c r="H95" s="1568"/>
      <c r="I95" s="1568"/>
      <c r="J95" s="1568"/>
      <c r="K95" s="1568"/>
      <c r="L95" s="1568"/>
      <c r="M95" s="1568"/>
      <c r="N95" s="1569"/>
      <c r="O95" s="684" t="str">
        <f>IF(Q95=0," ",SUM('Patient Collection'!AM115))</f>
        <v xml:space="preserve"> </v>
      </c>
      <c r="P95" s="685" t="str">
        <f>IF(Q95=0," ",SUM('Patient Collection'!AJ116))</f>
        <v xml:space="preserve"> </v>
      </c>
      <c r="Q95" s="686">
        <f>SUM('Patient Collection'!AL115)</f>
        <v>0</v>
      </c>
    </row>
    <row r="96" spans="1:17" ht="12.75" customHeight="1" x14ac:dyDescent="0.2">
      <c r="A96" s="10"/>
      <c r="B96" s="1555"/>
      <c r="C96" s="1087" t="s">
        <v>700</v>
      </c>
      <c r="D96" s="1539"/>
      <c r="E96" s="1539"/>
      <c r="F96" s="1539"/>
      <c r="G96" s="1539"/>
      <c r="H96" s="1539"/>
      <c r="I96" s="1539"/>
      <c r="J96" s="1539"/>
      <c r="K96" s="1539"/>
      <c r="L96" s="1539"/>
      <c r="M96" s="1539"/>
      <c r="N96" s="1539"/>
      <c r="O96" s="684" t="str">
        <f>IF(Q96=0," ",SUM('Patient Collection'!AM108))</f>
        <v xml:space="preserve"> </v>
      </c>
      <c r="P96" s="685" t="str">
        <f>IF(Q96=0," ",SUM('Patient Collection'!AJ108))</f>
        <v xml:space="preserve"> </v>
      </c>
      <c r="Q96" s="686">
        <f>SUM('Patient Collection'!AL108)</f>
        <v>0</v>
      </c>
    </row>
    <row r="97" spans="1:17" ht="12.75" customHeight="1" x14ac:dyDescent="0.2">
      <c r="A97" s="10"/>
      <c r="B97" s="1555"/>
      <c r="C97" s="1087" t="s">
        <v>701</v>
      </c>
      <c r="D97" s="1539"/>
      <c r="E97" s="1539"/>
      <c r="F97" s="1539"/>
      <c r="G97" s="1539"/>
      <c r="H97" s="1539"/>
      <c r="I97" s="1539"/>
      <c r="J97" s="1539"/>
      <c r="K97" s="1539"/>
      <c r="L97" s="1539"/>
      <c r="M97" s="1539"/>
      <c r="N97" s="1539"/>
      <c r="O97" s="684" t="str">
        <f>IF(Q97=0," ",SUM('Patient Collection'!AM110))</f>
        <v xml:space="preserve"> </v>
      </c>
      <c r="P97" s="685" t="str">
        <f>IF(Q97=0," ",SUM('Patient Collection'!AJ110))</f>
        <v xml:space="preserve"> </v>
      </c>
      <c r="Q97" s="686">
        <f>SUM('Patient Collection'!AL110)</f>
        <v>0</v>
      </c>
    </row>
    <row r="98" spans="1:17" ht="12.75" customHeight="1" x14ac:dyDescent="0.2">
      <c r="A98" s="10"/>
      <c r="B98" s="1555"/>
      <c r="C98" s="1087" t="s">
        <v>702</v>
      </c>
      <c r="D98" s="1539"/>
      <c r="E98" s="1539"/>
      <c r="F98" s="1539"/>
      <c r="G98" s="1539"/>
      <c r="H98" s="1539"/>
      <c r="I98" s="1539"/>
      <c r="J98" s="1539"/>
      <c r="K98" s="1539"/>
      <c r="L98" s="1539"/>
      <c r="M98" s="1539"/>
      <c r="N98" s="1539"/>
      <c r="O98" s="684" t="str">
        <f>IF(Q98=0," ",SUM('Patient Collection'!AM112))</f>
        <v xml:space="preserve"> </v>
      </c>
      <c r="P98" s="685" t="str">
        <f>IF(Q98=0," ",SUM('Patient Collection'!AJ112))</f>
        <v xml:space="preserve"> </v>
      </c>
      <c r="Q98" s="686">
        <f>SUM('Patient Collection'!AL112)</f>
        <v>0</v>
      </c>
    </row>
    <row r="99" spans="1:17" x14ac:dyDescent="0.2">
      <c r="A99" s="10"/>
      <c r="B99" s="17">
        <v>7.3</v>
      </c>
      <c r="C99" s="1567" t="s">
        <v>703</v>
      </c>
      <c r="D99" s="1568"/>
      <c r="E99" s="1568"/>
      <c r="F99" s="1568"/>
      <c r="G99" s="1568"/>
      <c r="H99" s="1568"/>
      <c r="I99" s="1568"/>
      <c r="J99" s="1568"/>
      <c r="K99" s="1568"/>
      <c r="L99" s="1568"/>
      <c r="M99" s="1568"/>
      <c r="N99" s="1569"/>
      <c r="O99" s="95" t="str">
        <f>IF(Q99=0," ",SUM('Patient Collection'!AM117))</f>
        <v xml:space="preserve"> </v>
      </c>
      <c r="P99" s="502" t="str">
        <f>IF(Q99=0," ",SUM('Patient Collection'!AJ117))</f>
        <v xml:space="preserve"> </v>
      </c>
      <c r="Q99" s="503">
        <f>SUM('Patient Collection'!AL117)</f>
        <v>0</v>
      </c>
    </row>
    <row r="100" spans="1:17" ht="25.5" customHeight="1" x14ac:dyDescent="0.2">
      <c r="A100" s="10"/>
      <c r="B100" s="17">
        <v>7.4</v>
      </c>
      <c r="C100" s="1567" t="s">
        <v>704</v>
      </c>
      <c r="D100" s="1568"/>
      <c r="E100" s="1568"/>
      <c r="F100" s="1568"/>
      <c r="G100" s="1568"/>
      <c r="H100" s="1568"/>
      <c r="I100" s="1568"/>
      <c r="J100" s="1568"/>
      <c r="K100" s="1568"/>
      <c r="L100" s="1568"/>
      <c r="M100" s="1568"/>
      <c r="N100" s="1569"/>
      <c r="O100" s="95" t="str">
        <f>IF(Q100=0," ",SUM('Patient Collection'!AM118))</f>
        <v xml:space="preserve"> </v>
      </c>
      <c r="P100" s="502" t="str">
        <f>IF(Q100=0," ",SUM('Patient Collection'!AJ118))</f>
        <v xml:space="preserve"> </v>
      </c>
      <c r="Q100" s="503">
        <f>SUM('Patient Collection'!AL118)</f>
        <v>0</v>
      </c>
    </row>
    <row r="101" spans="1:17" ht="13.5" thickBot="1" x14ac:dyDescent="0.25">
      <c r="A101" s="10"/>
      <c r="B101" s="20">
        <v>7.5</v>
      </c>
      <c r="C101" s="1573" t="s">
        <v>777</v>
      </c>
      <c r="D101" s="1574"/>
      <c r="E101" s="1574"/>
      <c r="F101" s="1574"/>
      <c r="G101" s="1574"/>
      <c r="H101" s="1574"/>
      <c r="I101" s="1574"/>
      <c r="J101" s="1574"/>
      <c r="K101" s="1574"/>
      <c r="L101" s="1574"/>
      <c r="M101" s="1574"/>
      <c r="N101" s="1575"/>
      <c r="O101" s="504" t="str">
        <f>IF(Q101=0," ",SUM('Patient Collection'!AM120))</f>
        <v xml:space="preserve"> </v>
      </c>
      <c r="P101" s="505" t="str">
        <f>IF(Q101=0," ",SUM('Patient Collection'!AJ120))</f>
        <v xml:space="preserve"> </v>
      </c>
      <c r="Q101" s="506">
        <f>SUM('Patient Collection'!AL120)</f>
        <v>0</v>
      </c>
    </row>
    <row r="102" spans="1:17" s="312" customFormat="1" x14ac:dyDescent="0.2">
      <c r="A102" s="340"/>
      <c r="B102" s="314"/>
      <c r="C102" s="315"/>
      <c r="D102" s="315"/>
      <c r="E102" s="315"/>
      <c r="F102" s="315"/>
      <c r="G102" s="315"/>
      <c r="H102" s="315"/>
      <c r="I102" s="315"/>
      <c r="J102" s="315"/>
      <c r="K102" s="315"/>
      <c r="L102" s="315"/>
      <c r="M102" s="315"/>
      <c r="N102" s="315"/>
      <c r="O102" s="316"/>
      <c r="P102" s="317"/>
      <c r="Q102" s="318"/>
    </row>
    <row r="103" spans="1:17" s="312" customFormat="1" ht="13.5" thickBot="1" x14ac:dyDescent="0.25">
      <c r="A103" s="340"/>
      <c r="B103" s="314"/>
      <c r="C103" s="315"/>
      <c r="D103" s="315"/>
      <c r="E103" s="315"/>
      <c r="F103" s="315"/>
      <c r="G103" s="315"/>
      <c r="H103" s="315"/>
      <c r="I103" s="315"/>
      <c r="J103" s="315"/>
      <c r="K103" s="315"/>
      <c r="L103" s="315"/>
      <c r="M103" s="315"/>
      <c r="N103" s="315"/>
      <c r="O103" s="316"/>
      <c r="P103" s="317"/>
      <c r="Q103" s="318"/>
    </row>
    <row r="104" spans="1:17" s="312" customFormat="1" ht="13.5" thickBot="1" x14ac:dyDescent="0.25">
      <c r="A104" s="340"/>
      <c r="B104" s="1335" t="s">
        <v>487</v>
      </c>
      <c r="C104" s="1336"/>
      <c r="D104" s="1336"/>
      <c r="E104" s="1336"/>
      <c r="F104" s="1336"/>
      <c r="G104" s="1336"/>
      <c r="H104" s="1336"/>
      <c r="I104" s="1336"/>
      <c r="J104" s="1336"/>
      <c r="K104" s="1336"/>
      <c r="L104" s="1336"/>
      <c r="M104" s="1336"/>
      <c r="N104" s="1336"/>
      <c r="O104" s="1336"/>
      <c r="P104" s="1336"/>
      <c r="Q104" s="1572"/>
    </row>
    <row r="105" spans="1:17" ht="12.75" customHeight="1" thickBot="1" x14ac:dyDescent="0.25">
      <c r="A105" s="10"/>
      <c r="B105" s="1576" t="s">
        <v>433</v>
      </c>
      <c r="C105" s="1577"/>
      <c r="D105" s="1577"/>
      <c r="E105" s="1577"/>
      <c r="F105" s="1577"/>
      <c r="G105" s="1577"/>
      <c r="H105" s="1577"/>
      <c r="I105" s="1577"/>
      <c r="J105" s="1577"/>
      <c r="K105" s="1577"/>
      <c r="L105" s="1577"/>
      <c r="M105" s="1577"/>
      <c r="N105" s="1577"/>
      <c r="O105" s="1577"/>
      <c r="P105" s="1577"/>
      <c r="Q105" s="1578"/>
    </row>
    <row r="106" spans="1:17" ht="12.75" customHeight="1" thickBot="1" x14ac:dyDescent="0.25">
      <c r="A106" s="10"/>
      <c r="B106" s="51">
        <v>8</v>
      </c>
      <c r="C106" s="1230" t="s">
        <v>488</v>
      </c>
      <c r="D106" s="1570"/>
      <c r="E106" s="1570"/>
      <c r="F106" s="1570"/>
      <c r="G106" s="1570"/>
      <c r="H106" s="1570"/>
      <c r="I106" s="1570"/>
      <c r="J106" s="1570"/>
      <c r="K106" s="1570"/>
      <c r="L106" s="1570"/>
      <c r="M106" s="1570"/>
      <c r="N106" s="1571"/>
      <c r="O106" s="99" t="str">
        <f>IF(Q106=0," ",SUM('Patient Collection'!AM127))</f>
        <v xml:space="preserve"> </v>
      </c>
      <c r="P106" s="637" t="str">
        <f>IF(Q106=0," ",SUM('Patient Collection'!AJ127))</f>
        <v xml:space="preserve"> </v>
      </c>
      <c r="Q106" s="94">
        <f>SUM('Patient Collection'!AL127)</f>
        <v>0</v>
      </c>
    </row>
    <row r="107" spans="1:17" ht="12.75" customHeight="1" thickBot="1" x14ac:dyDescent="0.25">
      <c r="A107" s="10"/>
      <c r="B107" s="507">
        <v>9</v>
      </c>
      <c r="C107" s="1164" t="s">
        <v>489</v>
      </c>
      <c r="D107" s="1579"/>
      <c r="E107" s="1579"/>
      <c r="F107" s="1579"/>
      <c r="G107" s="1579"/>
      <c r="H107" s="1579"/>
      <c r="I107" s="1579"/>
      <c r="J107" s="1579"/>
      <c r="K107" s="1579"/>
      <c r="L107" s="1579"/>
      <c r="M107" s="1579"/>
      <c r="N107" s="1580"/>
      <c r="O107" s="98" t="str">
        <f>IF(Q107=0," ",SUM('Patient Collection'!AM128))</f>
        <v xml:space="preserve"> </v>
      </c>
      <c r="P107" s="101" t="str">
        <f>IF(Q107=0," ",SUM('Patient Collection'!AJ128))</f>
        <v xml:space="preserve"> </v>
      </c>
      <c r="Q107" s="508">
        <f>SUM('Patient Collection'!AL128)</f>
        <v>0</v>
      </c>
    </row>
    <row r="108" spans="1:17" ht="13.5" thickBot="1" x14ac:dyDescent="0.25">
      <c r="A108" s="10"/>
      <c r="B108" s="51">
        <v>10</v>
      </c>
      <c r="C108" s="1230" t="s">
        <v>490</v>
      </c>
      <c r="D108" s="1570"/>
      <c r="E108" s="1570"/>
      <c r="F108" s="1570"/>
      <c r="G108" s="1570"/>
      <c r="H108" s="1570"/>
      <c r="I108" s="1570"/>
      <c r="J108" s="1570"/>
      <c r="K108" s="1570"/>
      <c r="L108" s="1570"/>
      <c r="M108" s="1570"/>
      <c r="N108" s="1571"/>
      <c r="O108" s="99" t="str">
        <f>IF(Q108=0," ",SUM('Patient Collection'!AM129))</f>
        <v xml:space="preserve"> </v>
      </c>
      <c r="P108" s="100" t="str">
        <f>IF(Q108=0," ",SUM('Patient Collection'!AJ129))</f>
        <v xml:space="preserve"> </v>
      </c>
      <c r="Q108" s="94">
        <f>SUM('Patient Collection'!AL129)</f>
        <v>0</v>
      </c>
    </row>
    <row r="109" spans="1:17" ht="12.75" customHeight="1" thickBot="1" x14ac:dyDescent="0.25">
      <c r="A109" s="10"/>
      <c r="B109" s="507">
        <v>11</v>
      </c>
      <c r="C109" s="1164" t="s">
        <v>491</v>
      </c>
      <c r="D109" s="1579"/>
      <c r="E109" s="1579"/>
      <c r="F109" s="1579"/>
      <c r="G109" s="1579"/>
      <c r="H109" s="1579"/>
      <c r="I109" s="1579"/>
      <c r="J109" s="1579"/>
      <c r="K109" s="1579"/>
      <c r="L109" s="1579"/>
      <c r="M109" s="1579"/>
      <c r="N109" s="1580"/>
      <c r="O109" s="98" t="str">
        <f>IF(Q109=0," ",SUM('Patient Collection'!AM130))</f>
        <v xml:space="preserve"> </v>
      </c>
      <c r="P109" s="101" t="str">
        <f>IF(Q109=0," ",SUM('Patient Collection'!AJ130))</f>
        <v xml:space="preserve"> </v>
      </c>
      <c r="Q109" s="508">
        <f>SUM('Patient Collection'!AL130)</f>
        <v>0</v>
      </c>
    </row>
    <row r="110" spans="1:17" ht="12.75" customHeight="1" thickBot="1" x14ac:dyDescent="0.25">
      <c r="A110" s="10"/>
      <c r="B110" s="51">
        <v>12</v>
      </c>
      <c r="C110" s="1230" t="s">
        <v>492</v>
      </c>
      <c r="D110" s="1570"/>
      <c r="E110" s="1570"/>
      <c r="F110" s="1570"/>
      <c r="G110" s="1570"/>
      <c r="H110" s="1570"/>
      <c r="I110" s="1570"/>
      <c r="J110" s="1570"/>
      <c r="K110" s="1570"/>
      <c r="L110" s="1570"/>
      <c r="M110" s="1570"/>
      <c r="N110" s="1571"/>
      <c r="O110" s="99" t="str">
        <f>IF(Q110=0," ",SUM('Patient Collection'!AM131))</f>
        <v xml:space="preserve"> </v>
      </c>
      <c r="P110" s="100" t="str">
        <f>IF(Q110=0," ",SUM('Patient Collection'!AJ131))</f>
        <v xml:space="preserve"> </v>
      </c>
      <c r="Q110" s="94">
        <f>SUM('Patient Collection'!AL131)</f>
        <v>0</v>
      </c>
    </row>
    <row r="111" spans="1:17" ht="12.75" customHeight="1" x14ac:dyDescent="0.2">
      <c r="A111" s="10"/>
      <c r="B111" s="10"/>
      <c r="C111" s="10"/>
      <c r="D111" s="10"/>
      <c r="E111" s="10"/>
      <c r="F111" s="10"/>
      <c r="G111" s="10"/>
      <c r="H111" s="10"/>
      <c r="I111" s="10"/>
      <c r="J111" s="10"/>
      <c r="K111" s="10"/>
      <c r="L111" s="10"/>
      <c r="M111" s="10"/>
      <c r="N111" s="10"/>
      <c r="O111" s="10"/>
      <c r="P111" s="11"/>
      <c r="Q111" s="10"/>
    </row>
    <row r="112" spans="1:17" ht="12.75" customHeight="1" x14ac:dyDescent="0.2">
      <c r="A112" s="10"/>
      <c r="B112" s="1545" t="s">
        <v>590</v>
      </c>
      <c r="C112" s="1546"/>
      <c r="D112" s="1546"/>
      <c r="E112" s="1546"/>
      <c r="F112" s="1546"/>
      <c r="G112" s="1546"/>
      <c r="H112" s="1546"/>
      <c r="I112" s="1546"/>
      <c r="J112" s="1546"/>
      <c r="K112" s="1546"/>
      <c r="L112" s="1546"/>
      <c r="M112" s="1546"/>
      <c r="N112" s="1546"/>
      <c r="O112" s="1546"/>
      <c r="P112" s="1546"/>
      <c r="Q112" s="1546"/>
    </row>
    <row r="113" spans="1:17" ht="12.75" customHeight="1" x14ac:dyDescent="0.2">
      <c r="A113" s="10"/>
      <c r="B113" s="10"/>
      <c r="C113" s="10"/>
      <c r="D113" s="10"/>
      <c r="E113" s="10"/>
      <c r="F113" s="10"/>
      <c r="G113" s="10"/>
      <c r="H113" s="10"/>
      <c r="I113" s="10"/>
      <c r="J113" s="10"/>
      <c r="K113" s="10"/>
      <c r="L113" s="10"/>
      <c r="M113" s="10"/>
      <c r="N113" s="10"/>
      <c r="O113" s="10"/>
      <c r="P113" s="11"/>
      <c r="Q113" s="10"/>
    </row>
    <row r="114" spans="1:17" ht="12.75" customHeight="1" thickBot="1" x14ac:dyDescent="0.25">
      <c r="A114" s="10"/>
      <c r="B114" s="10"/>
      <c r="C114" s="10"/>
      <c r="D114" s="10"/>
      <c r="E114" s="10"/>
      <c r="F114" s="10"/>
      <c r="G114" s="10"/>
      <c r="H114" s="10"/>
      <c r="I114" s="10"/>
      <c r="J114" s="10"/>
      <c r="K114" s="10"/>
      <c r="L114" s="10"/>
      <c r="M114" s="10"/>
      <c r="N114" s="10"/>
      <c r="O114" s="10"/>
      <c r="P114" s="11"/>
      <c r="Q114" s="10"/>
    </row>
    <row r="115" spans="1:17" s="2" customFormat="1" ht="27.75" customHeight="1" x14ac:dyDescent="0.25">
      <c r="A115" s="9"/>
      <c r="B115" s="738" t="s">
        <v>370</v>
      </c>
      <c r="C115" s="1437"/>
      <c r="D115" s="1437"/>
      <c r="E115" s="1437"/>
      <c r="F115" s="1437"/>
      <c r="G115" s="1437"/>
      <c r="H115" s="1437"/>
      <c r="I115" s="1437"/>
      <c r="J115" s="1437"/>
      <c r="K115" s="1437"/>
      <c r="L115" s="1437"/>
      <c r="M115" s="1437"/>
      <c r="N115" s="1437"/>
      <c r="O115" s="1437"/>
      <c r="P115" s="1437"/>
      <c r="Q115" s="1438"/>
    </row>
    <row r="116" spans="1:17" s="2" customFormat="1" ht="66.75" customHeight="1" thickBot="1" x14ac:dyDescent="0.3">
      <c r="A116" s="9"/>
      <c r="B116" s="710" t="s">
        <v>855</v>
      </c>
      <c r="C116" s="711"/>
      <c r="D116" s="711"/>
      <c r="E116" s="711"/>
      <c r="F116" s="711"/>
      <c r="G116" s="711"/>
      <c r="H116" s="711"/>
      <c r="I116" s="711"/>
      <c r="J116" s="711"/>
      <c r="K116" s="711"/>
      <c r="L116" s="711"/>
      <c r="M116" s="711"/>
      <c r="N116" s="711"/>
      <c r="O116" s="711"/>
      <c r="P116" s="711"/>
      <c r="Q116" s="712"/>
    </row>
    <row r="117" spans="1:17" s="2" customFormat="1" x14ac:dyDescent="0.2">
      <c r="A117" s="9"/>
      <c r="B117" s="4"/>
      <c r="C117" s="4"/>
      <c r="D117" s="4"/>
      <c r="E117" s="4"/>
      <c r="F117" s="4"/>
      <c r="G117" s="4"/>
      <c r="H117" s="4"/>
      <c r="I117" s="4"/>
      <c r="J117" s="4"/>
      <c r="K117" s="4"/>
      <c r="L117" s="4"/>
      <c r="M117" s="4"/>
      <c r="N117" s="4"/>
      <c r="O117" s="301"/>
      <c r="P117" s="9"/>
      <c r="Q117" s="9"/>
    </row>
    <row r="118" spans="1:17" s="2" customFormat="1" x14ac:dyDescent="0.2">
      <c r="A118" s="9"/>
      <c r="B118" s="4"/>
      <c r="C118" s="4"/>
      <c r="D118" s="4"/>
      <c r="E118" s="4"/>
      <c r="F118" s="4"/>
      <c r="G118" s="4"/>
      <c r="H118" s="4"/>
      <c r="I118" s="4"/>
      <c r="J118" s="4"/>
      <c r="K118" s="4"/>
      <c r="L118" s="4"/>
      <c r="M118" s="4"/>
      <c r="N118" s="4"/>
      <c r="O118" s="301"/>
      <c r="P118" s="9"/>
      <c r="Q118" s="9"/>
    </row>
    <row r="119" spans="1:17" s="2" customFormat="1" ht="14.25" customHeight="1" x14ac:dyDescent="0.25">
      <c r="A119" s="9"/>
      <c r="B119" s="1439" t="s">
        <v>255</v>
      </c>
      <c r="C119" s="1439"/>
      <c r="D119" s="1439"/>
      <c r="E119" s="1439"/>
      <c r="F119" s="1439"/>
      <c r="G119" s="1439"/>
      <c r="H119" s="1439"/>
      <c r="I119" s="1439"/>
      <c r="J119" s="1439"/>
      <c r="K119" s="1439"/>
      <c r="L119" s="1439"/>
      <c r="M119" s="1439"/>
      <c r="N119" s="1439"/>
      <c r="O119" s="1439"/>
      <c r="P119" s="1439"/>
      <c r="Q119" s="1439"/>
    </row>
    <row r="120" spans="1:17" s="2" customFormat="1" x14ac:dyDescent="0.2">
      <c r="A120" s="9"/>
      <c r="B120" s="4"/>
      <c r="C120" s="4"/>
      <c r="D120" s="4"/>
      <c r="E120" s="4"/>
      <c r="F120" s="4"/>
      <c r="G120" s="4"/>
      <c r="H120" s="4"/>
      <c r="I120" s="4"/>
      <c r="J120" s="4"/>
      <c r="K120" s="4"/>
      <c r="L120" s="4"/>
      <c r="M120" s="4"/>
      <c r="N120" s="4"/>
      <c r="O120" s="301"/>
      <c r="P120" s="9"/>
      <c r="Q120" s="9"/>
    </row>
    <row r="121" spans="1:17" s="2" customFormat="1" x14ac:dyDescent="0.2">
      <c r="A121" s="9"/>
      <c r="B121" s="4"/>
      <c r="C121" s="4"/>
      <c r="D121" s="4"/>
      <c r="E121" s="4"/>
      <c r="F121" s="4"/>
      <c r="G121" s="4"/>
      <c r="H121" s="4"/>
      <c r="I121" s="4"/>
      <c r="J121" s="4"/>
      <c r="K121" s="4"/>
      <c r="L121" s="4"/>
      <c r="M121" s="4"/>
      <c r="N121" s="4"/>
      <c r="O121" s="301"/>
      <c r="P121" s="9"/>
      <c r="Q121" s="9"/>
    </row>
    <row r="122" spans="1:17" s="2" customFormat="1" x14ac:dyDescent="0.2">
      <c r="A122" s="9"/>
      <c r="B122" s="4"/>
      <c r="C122" s="4"/>
      <c r="D122" s="4"/>
      <c r="E122" s="4"/>
      <c r="F122" s="4"/>
      <c r="G122" s="4"/>
      <c r="H122" s="4"/>
      <c r="I122" s="4"/>
      <c r="J122" s="4"/>
      <c r="K122" s="4"/>
      <c r="L122" s="4"/>
      <c r="M122" s="4"/>
      <c r="N122" s="4"/>
      <c r="O122" s="301"/>
      <c r="P122" s="9"/>
      <c r="Q122" s="9"/>
    </row>
    <row r="123" spans="1:17" s="2" customFormat="1" x14ac:dyDescent="0.2">
      <c r="A123" s="9"/>
      <c r="B123" s="4"/>
      <c r="C123" s="4"/>
      <c r="D123" s="4"/>
      <c r="E123" s="4"/>
      <c r="F123" s="4"/>
      <c r="G123" s="4"/>
      <c r="H123" s="4"/>
      <c r="I123" s="4"/>
      <c r="J123" s="4"/>
      <c r="K123" s="4"/>
      <c r="L123" s="4"/>
      <c r="M123" s="4"/>
      <c r="N123" s="4"/>
      <c r="O123" s="301"/>
      <c r="P123" s="9"/>
      <c r="Q123" s="9"/>
    </row>
    <row r="124" spans="1:17" s="2" customFormat="1" ht="103.5" customHeight="1" x14ac:dyDescent="0.25">
      <c r="A124" s="9"/>
      <c r="B124" s="804" t="s">
        <v>856</v>
      </c>
      <c r="C124" s="804"/>
      <c r="D124" s="804"/>
      <c r="E124" s="804"/>
      <c r="F124" s="804"/>
      <c r="G124" s="804"/>
      <c r="H124" s="804"/>
      <c r="I124" s="804"/>
      <c r="J124" s="804"/>
      <c r="K124" s="804"/>
      <c r="L124" s="804"/>
      <c r="M124" s="804"/>
      <c r="N124" s="804"/>
      <c r="O124" s="804"/>
      <c r="P124" s="804"/>
      <c r="Q124" s="804"/>
    </row>
  </sheetData>
  <mergeCells count="98">
    <mergeCell ref="C66:N66"/>
    <mergeCell ref="C76:N76"/>
    <mergeCell ref="C79:N79"/>
    <mergeCell ref="B84:B87"/>
    <mergeCell ref="C81:N81"/>
    <mergeCell ref="C82:N82"/>
    <mergeCell ref="C83:N83"/>
    <mergeCell ref="C80:N80"/>
    <mergeCell ref="C78:N78"/>
    <mergeCell ref="C77:N77"/>
    <mergeCell ref="B76:B80"/>
    <mergeCell ref="C70:N70"/>
    <mergeCell ref="C69:N69"/>
    <mergeCell ref="C67:N67"/>
    <mergeCell ref="B74:Q74"/>
    <mergeCell ref="C68:N68"/>
    <mergeCell ref="B52:Q52"/>
    <mergeCell ref="B41:Q41"/>
    <mergeCell ref="C38:N38"/>
    <mergeCell ref="C45:N45"/>
    <mergeCell ref="C46:N46"/>
    <mergeCell ref="C47:N47"/>
    <mergeCell ref="C48:N48"/>
    <mergeCell ref="C49:N49"/>
    <mergeCell ref="C43:N43"/>
    <mergeCell ref="C44:N44"/>
    <mergeCell ref="C42:N42"/>
    <mergeCell ref="C65:N65"/>
    <mergeCell ref="C64:N64"/>
    <mergeCell ref="C63:N63"/>
    <mergeCell ref="C54:N54"/>
    <mergeCell ref="B62:Q62"/>
    <mergeCell ref="C60:N60"/>
    <mergeCell ref="C55:N55"/>
    <mergeCell ref="C56:N56"/>
    <mergeCell ref="C57:N57"/>
    <mergeCell ref="C58:N58"/>
    <mergeCell ref="B59:Q59"/>
    <mergeCell ref="C61:N61"/>
    <mergeCell ref="C98:N98"/>
    <mergeCell ref="C97:N97"/>
    <mergeCell ref="C96:N96"/>
    <mergeCell ref="C84:N84"/>
    <mergeCell ref="C85:N85"/>
    <mergeCell ref="C93:N93"/>
    <mergeCell ref="B92:Q92"/>
    <mergeCell ref="B95:B98"/>
    <mergeCell ref="C95:N95"/>
    <mergeCell ref="C88:N88"/>
    <mergeCell ref="C89:N89"/>
    <mergeCell ref="C86:N86"/>
    <mergeCell ref="C87:N87"/>
    <mergeCell ref="C90:N90"/>
    <mergeCell ref="C91:N91"/>
    <mergeCell ref="B90:B91"/>
    <mergeCell ref="B75:Q75"/>
    <mergeCell ref="C94:N94"/>
    <mergeCell ref="C99:N99"/>
    <mergeCell ref="B124:Q124"/>
    <mergeCell ref="C110:N110"/>
    <mergeCell ref="C108:N108"/>
    <mergeCell ref="B104:Q104"/>
    <mergeCell ref="C101:N101"/>
    <mergeCell ref="B115:Q115"/>
    <mergeCell ref="C106:N106"/>
    <mergeCell ref="B105:Q105"/>
    <mergeCell ref="B119:Q119"/>
    <mergeCell ref="B116:Q116"/>
    <mergeCell ref="C100:N100"/>
    <mergeCell ref="C109:N109"/>
    <mergeCell ref="C107:N107"/>
    <mergeCell ref="B112:Q112"/>
    <mergeCell ref="C32:N32"/>
    <mergeCell ref="C33:N33"/>
    <mergeCell ref="N21:Q21"/>
    <mergeCell ref="N22:Q22"/>
    <mergeCell ref="I21:M21"/>
    <mergeCell ref="I22:M22"/>
    <mergeCell ref="B21:H21"/>
    <mergeCell ref="B22:H22"/>
    <mergeCell ref="C71:N71"/>
    <mergeCell ref="B63:B71"/>
    <mergeCell ref="B23:Q23"/>
    <mergeCell ref="B24:Q24"/>
    <mergeCell ref="C50:N50"/>
    <mergeCell ref="C51:N51"/>
    <mergeCell ref="C53:N53"/>
    <mergeCell ref="B28:N28"/>
    <mergeCell ref="B26:Q26"/>
    <mergeCell ref="B29:Q29"/>
    <mergeCell ref="C39:N39"/>
    <mergeCell ref="C40:N40"/>
    <mergeCell ref="C30:N30"/>
    <mergeCell ref="C31:N31"/>
    <mergeCell ref="C34:N34"/>
    <mergeCell ref="C35:N35"/>
    <mergeCell ref="C36:N36"/>
    <mergeCell ref="C37:N37"/>
  </mergeCells>
  <pageMargins left="0.39370078740157483" right="0.39370078740157483" top="0.39370078740157483" bottom="0.70866141732283472" header="0.31496062992125984" footer="0"/>
  <pageSetup paperSize="9" scale="66" fitToHeight="0" orientation="portrait" r:id="rId1"/>
  <headerFooter>
    <oddFooter>&amp;LNSQHS Standards Edition 2 Version 1.0 - Standard 6 Communicating for Safety
Page &amp;P of &amp;N&amp;CPrinted copies are uncontrolled&amp;R&amp;G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7"/>
  <sheetViews>
    <sheetView zoomScaleNormal="100" zoomScaleSheetLayoutView="90" workbookViewId="0"/>
  </sheetViews>
  <sheetFormatPr defaultColWidth="9.140625" defaultRowHeight="12.75" x14ac:dyDescent="0.25"/>
  <cols>
    <col min="1" max="1" width="2.7109375" style="343" customWidth="1"/>
    <col min="2" max="3" width="20.7109375" style="343" customWidth="1"/>
    <col min="4" max="4" width="10.7109375" style="386" customWidth="1"/>
    <col min="5" max="5" width="50.7109375" style="343" customWidth="1"/>
    <col min="6" max="6" width="34.7109375" style="343" customWidth="1"/>
    <col min="7" max="7" width="55.140625" style="343" customWidth="1"/>
    <col min="8" max="8" width="11" style="386" customWidth="1"/>
    <col min="9" max="9" width="82.28515625" style="343" customWidth="1"/>
    <col min="10" max="10" width="13.7109375" style="343" customWidth="1"/>
    <col min="11" max="11" width="65.42578125" style="343" customWidth="1"/>
    <col min="12" max="12" width="60.7109375" style="343" customWidth="1"/>
    <col min="13" max="16384" width="9.140625" style="343"/>
  </cols>
  <sheetData>
    <row r="1" spans="1:12" x14ac:dyDescent="0.25">
      <c r="A1" s="341"/>
      <c r="B1" s="341"/>
      <c r="C1" s="341"/>
      <c r="D1" s="342"/>
      <c r="E1" s="341"/>
      <c r="F1" s="341"/>
      <c r="G1" s="341"/>
      <c r="H1" s="342"/>
      <c r="I1" s="341"/>
      <c r="J1" s="341"/>
      <c r="K1" s="341"/>
      <c r="L1" s="341"/>
    </row>
    <row r="2" spans="1:12" x14ac:dyDescent="0.25">
      <c r="A2" s="341"/>
      <c r="B2" s="341"/>
      <c r="C2" s="341"/>
      <c r="D2" s="342"/>
      <c r="E2" s="341"/>
      <c r="F2" s="341"/>
      <c r="G2" s="341"/>
      <c r="H2" s="342"/>
      <c r="I2" s="341"/>
      <c r="J2" s="341"/>
      <c r="K2" s="341"/>
      <c r="L2" s="341"/>
    </row>
    <row r="3" spans="1:12" x14ac:dyDescent="0.25">
      <c r="A3" s="341"/>
      <c r="B3" s="341"/>
      <c r="C3" s="341"/>
      <c r="D3" s="342"/>
      <c r="E3" s="341"/>
      <c r="F3" s="341"/>
      <c r="G3" s="341"/>
      <c r="H3" s="342"/>
      <c r="I3" s="341"/>
      <c r="J3" s="341"/>
      <c r="K3" s="341"/>
      <c r="L3" s="341"/>
    </row>
    <row r="4" spans="1:12" x14ac:dyDescent="0.25">
      <c r="A4" s="341"/>
      <c r="B4" s="341"/>
      <c r="C4" s="341"/>
      <c r="D4" s="342"/>
      <c r="E4" s="341"/>
      <c r="F4" s="341"/>
      <c r="G4" s="341"/>
      <c r="H4" s="342"/>
      <c r="I4" s="341"/>
      <c r="J4" s="341"/>
      <c r="K4" s="341"/>
      <c r="L4" s="341"/>
    </row>
    <row r="5" spans="1:12" x14ac:dyDescent="0.25">
      <c r="A5" s="341"/>
      <c r="B5" s="341"/>
      <c r="C5" s="341"/>
      <c r="D5" s="342"/>
      <c r="E5" s="341"/>
      <c r="F5" s="341"/>
      <c r="G5" s="341"/>
      <c r="H5" s="342"/>
      <c r="I5" s="341"/>
      <c r="J5" s="341"/>
      <c r="K5" s="341"/>
      <c r="L5" s="341"/>
    </row>
    <row r="6" spans="1:12" x14ac:dyDescent="0.25">
      <c r="A6" s="341"/>
      <c r="B6" s="341"/>
      <c r="C6" s="341"/>
      <c r="D6" s="342"/>
      <c r="E6" s="341"/>
      <c r="F6" s="341"/>
      <c r="G6" s="341"/>
      <c r="H6" s="342"/>
      <c r="I6" s="341"/>
      <c r="J6" s="341"/>
      <c r="K6" s="341"/>
      <c r="L6" s="341"/>
    </row>
    <row r="7" spans="1:12" x14ac:dyDescent="0.25">
      <c r="A7" s="341"/>
      <c r="B7" s="341"/>
      <c r="C7" s="341"/>
      <c r="D7" s="342"/>
      <c r="E7" s="341"/>
      <c r="F7" s="341"/>
      <c r="G7" s="341"/>
      <c r="H7" s="342"/>
      <c r="I7" s="341"/>
      <c r="J7" s="341"/>
      <c r="K7" s="341"/>
      <c r="L7" s="341"/>
    </row>
    <row r="8" spans="1:12" x14ac:dyDescent="0.25">
      <c r="A8" s="341"/>
      <c r="B8" s="341"/>
      <c r="C8" s="341"/>
      <c r="D8" s="342"/>
      <c r="E8" s="341"/>
      <c r="F8" s="341"/>
      <c r="G8" s="341"/>
      <c r="H8" s="342"/>
      <c r="I8" s="341"/>
      <c r="J8" s="341"/>
      <c r="K8" s="341"/>
      <c r="L8" s="341"/>
    </row>
    <row r="9" spans="1:12" x14ac:dyDescent="0.25">
      <c r="A9" s="341"/>
      <c r="B9" s="341"/>
      <c r="C9" s="341"/>
      <c r="D9" s="342"/>
      <c r="E9" s="341"/>
      <c r="F9" s="341"/>
      <c r="G9" s="341"/>
      <c r="H9" s="342"/>
      <c r="I9" s="341"/>
      <c r="J9" s="341"/>
      <c r="K9" s="341"/>
      <c r="L9" s="341"/>
    </row>
    <row r="10" spans="1:12" ht="14.25" x14ac:dyDescent="0.25">
      <c r="A10" s="341"/>
      <c r="B10" s="344"/>
      <c r="C10" s="341"/>
      <c r="D10" s="342"/>
      <c r="E10" s="341"/>
      <c r="F10" s="341"/>
      <c r="G10" s="341"/>
      <c r="H10" s="342"/>
      <c r="I10" s="341"/>
      <c r="J10" s="341"/>
      <c r="K10" s="341"/>
      <c r="L10" s="341"/>
    </row>
    <row r="11" spans="1:12" ht="14.25" x14ac:dyDescent="0.25">
      <c r="A11" s="341"/>
      <c r="B11" s="344"/>
      <c r="C11" s="341"/>
      <c r="D11" s="342"/>
      <c r="E11" s="341"/>
      <c r="F11" s="341"/>
      <c r="G11" s="341"/>
      <c r="H11" s="342"/>
      <c r="I11" s="341"/>
      <c r="J11" s="341"/>
      <c r="K11" s="341"/>
      <c r="L11" s="341"/>
    </row>
    <row r="12" spans="1:12" ht="15" x14ac:dyDescent="0.25">
      <c r="A12" s="341"/>
      <c r="B12" s="345"/>
      <c r="C12" s="341"/>
      <c r="D12" s="342"/>
      <c r="E12" s="341"/>
      <c r="F12" s="341"/>
      <c r="G12" s="341"/>
      <c r="H12" s="342"/>
      <c r="I12" s="341"/>
      <c r="J12" s="341"/>
      <c r="K12" s="341"/>
      <c r="L12" s="341"/>
    </row>
    <row r="13" spans="1:12" ht="14.25" x14ac:dyDescent="0.25">
      <c r="A13" s="341"/>
      <c r="B13" s="344"/>
      <c r="C13" s="341"/>
      <c r="D13" s="342"/>
      <c r="E13" s="341"/>
      <c r="F13" s="341"/>
      <c r="G13" s="341"/>
      <c r="H13" s="342"/>
      <c r="I13" s="341"/>
      <c r="J13" s="341"/>
      <c r="K13" s="341"/>
      <c r="L13" s="341"/>
    </row>
    <row r="14" spans="1:12" x14ac:dyDescent="0.25">
      <c r="A14" s="341"/>
      <c r="B14" s="341"/>
      <c r="C14" s="341"/>
      <c r="D14" s="342"/>
      <c r="E14" s="341"/>
      <c r="F14" s="341"/>
      <c r="G14" s="341"/>
      <c r="H14" s="342"/>
      <c r="I14" s="341"/>
      <c r="J14" s="341"/>
      <c r="K14" s="341"/>
      <c r="L14" s="341"/>
    </row>
    <row r="15" spans="1:12" x14ac:dyDescent="0.25">
      <c r="A15" s="341"/>
      <c r="B15" s="341"/>
      <c r="C15" s="341"/>
      <c r="D15" s="342"/>
      <c r="E15" s="341"/>
      <c r="F15" s="341"/>
      <c r="G15" s="341"/>
      <c r="H15" s="342"/>
      <c r="I15" s="341"/>
      <c r="J15" s="341"/>
      <c r="K15" s="341"/>
      <c r="L15" s="341"/>
    </row>
    <row r="16" spans="1:12" x14ac:dyDescent="0.25">
      <c r="A16" s="341"/>
      <c r="B16" s="341"/>
      <c r="C16" s="341"/>
      <c r="D16" s="342"/>
      <c r="E16" s="341"/>
      <c r="F16" s="341"/>
      <c r="G16" s="341"/>
      <c r="H16" s="342"/>
      <c r="I16" s="341"/>
      <c r="J16" s="341"/>
      <c r="K16" s="341"/>
      <c r="L16" s="341"/>
    </row>
    <row r="17" spans="1:12" x14ac:dyDescent="0.25">
      <c r="A17" s="341"/>
      <c r="B17" s="687" t="s">
        <v>820</v>
      </c>
      <c r="C17" s="341"/>
      <c r="D17" s="342"/>
      <c r="E17" s="341"/>
      <c r="F17" s="341"/>
      <c r="G17" s="341"/>
      <c r="H17" s="342"/>
      <c r="I17" s="341"/>
      <c r="J17" s="341"/>
      <c r="K17" s="341"/>
      <c r="L17" s="341"/>
    </row>
    <row r="18" spans="1:12" x14ac:dyDescent="0.25">
      <c r="A18" s="341"/>
      <c r="B18" s="346" t="s">
        <v>249</v>
      </c>
      <c r="C18" s="341"/>
      <c r="D18" s="342"/>
      <c r="E18" s="341"/>
      <c r="F18" s="341"/>
      <c r="G18" s="341"/>
      <c r="H18" s="342"/>
      <c r="I18" s="341"/>
      <c r="J18" s="341"/>
      <c r="K18" s="341"/>
      <c r="L18" s="341"/>
    </row>
    <row r="19" spans="1:12" x14ac:dyDescent="0.25">
      <c r="A19" s="341"/>
      <c r="B19" s="341"/>
      <c r="C19" s="341"/>
      <c r="D19" s="342"/>
      <c r="E19" s="341"/>
      <c r="F19" s="341"/>
      <c r="G19" s="341"/>
      <c r="H19" s="342"/>
      <c r="I19" s="341"/>
      <c r="J19" s="341"/>
      <c r="K19" s="341"/>
      <c r="L19" s="341"/>
    </row>
    <row r="20" spans="1:12" x14ac:dyDescent="0.25">
      <c r="A20" s="341"/>
      <c r="B20" s="341"/>
      <c r="C20" s="341"/>
      <c r="D20" s="342"/>
      <c r="E20" s="341"/>
      <c r="F20" s="341"/>
      <c r="G20" s="341"/>
      <c r="H20" s="342"/>
      <c r="I20" s="341"/>
      <c r="J20" s="341"/>
      <c r="K20" s="341"/>
      <c r="L20" s="341"/>
    </row>
    <row r="21" spans="1:12" ht="25.5" x14ac:dyDescent="0.25">
      <c r="A21" s="341"/>
      <c r="B21" s="347" t="s">
        <v>175</v>
      </c>
      <c r="C21" s="347" t="s">
        <v>176</v>
      </c>
      <c r="D21" s="347" t="s">
        <v>177</v>
      </c>
      <c r="E21" s="347" t="s">
        <v>178</v>
      </c>
      <c r="F21" s="348" t="s">
        <v>180</v>
      </c>
      <c r="G21" s="348" t="s">
        <v>181</v>
      </c>
      <c r="H21" s="349" t="s">
        <v>179</v>
      </c>
      <c r="I21" s="349" t="s">
        <v>182</v>
      </c>
      <c r="J21" s="349" t="s">
        <v>183</v>
      </c>
      <c r="K21" s="350" t="s">
        <v>184</v>
      </c>
      <c r="L21" s="350" t="s">
        <v>185</v>
      </c>
    </row>
    <row r="22" spans="1:12" s="357" customFormat="1" ht="344.25" x14ac:dyDescent="0.25">
      <c r="A22" s="341"/>
      <c r="B22" s="1613" t="s">
        <v>186</v>
      </c>
      <c r="C22" s="1613" t="s">
        <v>187</v>
      </c>
      <c r="D22" s="1618">
        <v>6.1</v>
      </c>
      <c r="E22" s="1613" t="s">
        <v>188</v>
      </c>
      <c r="F22" s="351" t="s">
        <v>190</v>
      </c>
      <c r="G22" s="351" t="s">
        <v>191</v>
      </c>
      <c r="H22" s="352" t="s">
        <v>189</v>
      </c>
      <c r="I22" s="496" t="s">
        <v>658</v>
      </c>
      <c r="J22" s="354" t="s">
        <v>251</v>
      </c>
      <c r="K22" s="355"/>
      <c r="L22" s="355"/>
    </row>
    <row r="23" spans="1:12" s="357" customFormat="1" ht="280.5" x14ac:dyDescent="0.25">
      <c r="A23" s="341"/>
      <c r="B23" s="1617"/>
      <c r="C23" s="1617"/>
      <c r="D23" s="1619"/>
      <c r="E23" s="1617"/>
      <c r="F23" s="1613" t="s">
        <v>192</v>
      </c>
      <c r="G23" s="1615" t="s">
        <v>193</v>
      </c>
      <c r="H23" s="1611" t="s">
        <v>189</v>
      </c>
      <c r="I23" s="481" t="s">
        <v>287</v>
      </c>
      <c r="J23" s="481" t="s">
        <v>259</v>
      </c>
      <c r="K23" s="1627"/>
      <c r="L23" s="1629"/>
    </row>
    <row r="24" spans="1:12" s="357" customFormat="1" ht="143.25" customHeight="1" x14ac:dyDescent="0.25">
      <c r="A24" s="341"/>
      <c r="B24" s="1617"/>
      <c r="C24" s="1617"/>
      <c r="D24" s="1619"/>
      <c r="E24" s="1617"/>
      <c r="F24" s="1614"/>
      <c r="G24" s="1616"/>
      <c r="H24" s="1612"/>
      <c r="I24" s="487" t="s">
        <v>458</v>
      </c>
      <c r="J24" s="482" t="s">
        <v>268</v>
      </c>
      <c r="K24" s="1628"/>
      <c r="L24" s="1630"/>
    </row>
    <row r="25" spans="1:12" s="357" customFormat="1" ht="357" x14ac:dyDescent="0.25">
      <c r="A25" s="341"/>
      <c r="B25" s="1617"/>
      <c r="C25" s="1617"/>
      <c r="D25" s="1619"/>
      <c r="E25" s="1617"/>
      <c r="F25" s="489" t="s">
        <v>602</v>
      </c>
      <c r="G25" s="489" t="s">
        <v>603</v>
      </c>
      <c r="H25" s="352" t="s">
        <v>225</v>
      </c>
      <c r="I25" s="489" t="s">
        <v>600</v>
      </c>
      <c r="J25" s="355" t="s">
        <v>358</v>
      </c>
      <c r="K25" s="489" t="s">
        <v>601</v>
      </c>
      <c r="L25" s="489" t="s">
        <v>455</v>
      </c>
    </row>
    <row r="26" spans="1:12" s="357" customFormat="1" ht="51" x14ac:dyDescent="0.25">
      <c r="A26" s="341"/>
      <c r="B26" s="1617"/>
      <c r="C26" s="1617"/>
      <c r="D26" s="1619"/>
      <c r="E26" s="1617"/>
      <c r="F26" s="487" t="s">
        <v>456</v>
      </c>
      <c r="G26" s="488" t="s">
        <v>613</v>
      </c>
      <c r="H26" s="359" t="s">
        <v>225</v>
      </c>
      <c r="I26" s="358" t="s">
        <v>359</v>
      </c>
      <c r="J26" s="358" t="s">
        <v>235</v>
      </c>
      <c r="K26" s="493" t="s">
        <v>457</v>
      </c>
      <c r="L26" s="358" t="s">
        <v>286</v>
      </c>
    </row>
    <row r="27" spans="1:12" s="357" customFormat="1" ht="140.25" x14ac:dyDescent="0.25">
      <c r="A27" s="341"/>
      <c r="B27" s="1617"/>
      <c r="C27" s="1617"/>
      <c r="D27" s="1619"/>
      <c r="E27" s="1617"/>
      <c r="F27" s="356" t="s">
        <v>194</v>
      </c>
      <c r="G27" s="356" t="s">
        <v>195</v>
      </c>
      <c r="H27" s="352" t="s">
        <v>189</v>
      </c>
      <c r="I27" s="494" t="s">
        <v>665</v>
      </c>
      <c r="J27" s="360" t="s">
        <v>196</v>
      </c>
      <c r="K27" s="355"/>
      <c r="L27" s="355"/>
    </row>
    <row r="28" spans="1:12" s="357" customFormat="1" ht="267.75" x14ac:dyDescent="0.25">
      <c r="A28" s="341"/>
      <c r="B28" s="1617"/>
      <c r="C28" s="1617"/>
      <c r="D28" s="1619"/>
      <c r="E28" s="1617"/>
      <c r="F28" s="356" t="s">
        <v>197</v>
      </c>
      <c r="G28" s="356" t="s">
        <v>198</v>
      </c>
      <c r="H28" s="352" t="s">
        <v>189</v>
      </c>
      <c r="I28" s="356" t="s">
        <v>199</v>
      </c>
      <c r="J28" s="361" t="s">
        <v>200</v>
      </c>
      <c r="K28" s="355"/>
      <c r="L28" s="355"/>
    </row>
    <row r="29" spans="1:12" s="357" customFormat="1" ht="191.25" x14ac:dyDescent="0.25">
      <c r="A29" s="341"/>
      <c r="B29" s="1617"/>
      <c r="C29" s="1614"/>
      <c r="D29" s="1620"/>
      <c r="E29" s="1614"/>
      <c r="F29" s="489" t="s">
        <v>616</v>
      </c>
      <c r="G29" s="489" t="s">
        <v>617</v>
      </c>
      <c r="H29" s="352" t="s">
        <v>225</v>
      </c>
      <c r="I29" s="471" t="s">
        <v>614</v>
      </c>
      <c r="J29" s="361" t="s">
        <v>360</v>
      </c>
      <c r="K29" s="489" t="s">
        <v>615</v>
      </c>
      <c r="L29" s="489" t="s">
        <v>452</v>
      </c>
    </row>
    <row r="30" spans="1:12" s="357" customFormat="1" ht="180" customHeight="1" x14ac:dyDescent="0.25">
      <c r="A30" s="341"/>
      <c r="B30" s="1617"/>
      <c r="C30" s="1613" t="s">
        <v>201</v>
      </c>
      <c r="D30" s="1618">
        <v>6.2</v>
      </c>
      <c r="E30" s="1613" t="s">
        <v>202</v>
      </c>
      <c r="F30" s="356" t="s">
        <v>203</v>
      </c>
      <c r="G30" s="356" t="s">
        <v>204</v>
      </c>
      <c r="H30" s="352" t="s">
        <v>189</v>
      </c>
      <c r="I30" s="471" t="s">
        <v>666</v>
      </c>
      <c r="J30" s="471" t="s">
        <v>472</v>
      </c>
      <c r="K30" s="355"/>
      <c r="L30" s="355"/>
    </row>
    <row r="31" spans="1:12" s="357" customFormat="1" ht="307.5" customHeight="1" x14ac:dyDescent="0.25">
      <c r="A31" s="341"/>
      <c r="B31" s="1617"/>
      <c r="C31" s="1617"/>
      <c r="D31" s="1619"/>
      <c r="E31" s="1617"/>
      <c r="F31" s="351" t="s">
        <v>205</v>
      </c>
      <c r="G31" s="351" t="s">
        <v>206</v>
      </c>
      <c r="H31" s="352" t="s">
        <v>189</v>
      </c>
      <c r="I31" s="472" t="s">
        <v>667</v>
      </c>
      <c r="J31" s="362" t="s">
        <v>269</v>
      </c>
      <c r="K31" s="355"/>
      <c r="L31" s="355"/>
    </row>
    <row r="32" spans="1:12" s="357" customFormat="1" ht="395.25" x14ac:dyDescent="0.25">
      <c r="A32" s="341"/>
      <c r="B32" s="1617"/>
      <c r="C32" s="1617"/>
      <c r="D32" s="1619"/>
      <c r="E32" s="1617"/>
      <c r="F32" s="363" t="s">
        <v>365</v>
      </c>
      <c r="G32" s="490" t="s">
        <v>828</v>
      </c>
      <c r="H32" s="364" t="s">
        <v>225</v>
      </c>
      <c r="I32" s="490" t="s">
        <v>668</v>
      </c>
      <c r="J32" s="365" t="s">
        <v>400</v>
      </c>
      <c r="K32" s="490" t="s">
        <v>633</v>
      </c>
      <c r="L32" s="489" t="s">
        <v>473</v>
      </c>
    </row>
    <row r="33" spans="1:12" s="357" customFormat="1" ht="63.75" x14ac:dyDescent="0.25">
      <c r="A33" s="341"/>
      <c r="B33" s="1617"/>
      <c r="C33" s="1617"/>
      <c r="D33" s="1619"/>
      <c r="E33" s="1617"/>
      <c r="F33" s="356" t="s">
        <v>207</v>
      </c>
      <c r="G33" s="351" t="s">
        <v>208</v>
      </c>
      <c r="H33" s="352" t="s">
        <v>189</v>
      </c>
      <c r="I33" s="472" t="s">
        <v>459</v>
      </c>
      <c r="J33" s="366" t="s">
        <v>209</v>
      </c>
      <c r="K33" s="355"/>
      <c r="L33" s="355"/>
    </row>
    <row r="34" spans="1:12" s="357" customFormat="1" ht="63.75" x14ac:dyDescent="0.25">
      <c r="A34" s="341"/>
      <c r="B34" s="1617"/>
      <c r="C34" s="1617"/>
      <c r="D34" s="1619"/>
      <c r="E34" s="1617"/>
      <c r="F34" s="489" t="s">
        <v>636</v>
      </c>
      <c r="G34" s="490" t="s">
        <v>635</v>
      </c>
      <c r="H34" s="352" t="s">
        <v>225</v>
      </c>
      <c r="I34" s="472" t="s">
        <v>634</v>
      </c>
      <c r="J34" s="366" t="s">
        <v>209</v>
      </c>
      <c r="K34" s="355" t="s">
        <v>366</v>
      </c>
      <c r="L34" s="355" t="s">
        <v>363</v>
      </c>
    </row>
    <row r="35" spans="1:12" s="357" customFormat="1" ht="102" x14ac:dyDescent="0.25">
      <c r="A35" s="341"/>
      <c r="B35" s="1617"/>
      <c r="C35" s="1614"/>
      <c r="D35" s="1620"/>
      <c r="E35" s="1614"/>
      <c r="F35" s="489" t="s">
        <v>637</v>
      </c>
      <c r="G35" s="490" t="s">
        <v>829</v>
      </c>
      <c r="H35" s="352" t="s">
        <v>225</v>
      </c>
      <c r="I35" s="490" t="s">
        <v>638</v>
      </c>
      <c r="J35" s="367" t="s">
        <v>369</v>
      </c>
      <c r="K35" s="355" t="s">
        <v>367</v>
      </c>
      <c r="L35" s="355" t="s">
        <v>368</v>
      </c>
    </row>
    <row r="36" spans="1:12" s="357" customFormat="1" ht="308.25" customHeight="1" x14ac:dyDescent="0.25">
      <c r="A36" s="341"/>
      <c r="B36" s="1617"/>
      <c r="C36" s="356" t="s">
        <v>210</v>
      </c>
      <c r="D36" s="368">
        <v>6.3</v>
      </c>
      <c r="E36" s="356" t="s">
        <v>254</v>
      </c>
      <c r="F36" s="489" t="s">
        <v>641</v>
      </c>
      <c r="G36" s="489" t="s">
        <v>811</v>
      </c>
      <c r="H36" s="352" t="s">
        <v>225</v>
      </c>
      <c r="I36" s="471" t="s">
        <v>640</v>
      </c>
      <c r="J36" s="356" t="s">
        <v>364</v>
      </c>
      <c r="K36" s="489" t="s">
        <v>642</v>
      </c>
      <c r="L36" s="489" t="s">
        <v>474</v>
      </c>
    </row>
    <row r="37" spans="1:12" s="357" customFormat="1" ht="104.25" customHeight="1" x14ac:dyDescent="0.25">
      <c r="A37" s="341"/>
      <c r="B37" s="1614"/>
      <c r="C37" s="356" t="s">
        <v>211</v>
      </c>
      <c r="D37" s="368">
        <v>6.4</v>
      </c>
      <c r="E37" s="356" t="s">
        <v>212</v>
      </c>
      <c r="F37" s="1622" t="s">
        <v>293</v>
      </c>
      <c r="G37" s="1623"/>
      <c r="H37" s="1623"/>
      <c r="I37" s="1623"/>
      <c r="J37" s="1623"/>
      <c r="K37" s="1623"/>
      <c r="L37" s="1624"/>
    </row>
    <row r="38" spans="1:12" s="357" customFormat="1" ht="204.75" customHeight="1" x14ac:dyDescent="0.25">
      <c r="A38" s="341"/>
      <c r="B38" s="1613" t="s">
        <v>213</v>
      </c>
      <c r="C38" s="1613" t="s">
        <v>213</v>
      </c>
      <c r="D38" s="368">
        <v>6.5</v>
      </c>
      <c r="E38" s="356" t="s">
        <v>214</v>
      </c>
      <c r="F38" s="356" t="s">
        <v>215</v>
      </c>
      <c r="G38" s="356" t="s">
        <v>216</v>
      </c>
      <c r="H38" s="352" t="s">
        <v>189</v>
      </c>
      <c r="I38" s="356" t="s">
        <v>265</v>
      </c>
      <c r="J38" s="356" t="s">
        <v>266</v>
      </c>
      <c r="K38" s="355"/>
      <c r="L38" s="355"/>
    </row>
    <row r="39" spans="1:12" s="357" customFormat="1" ht="102" x14ac:dyDescent="0.25">
      <c r="A39" s="341"/>
      <c r="B39" s="1617"/>
      <c r="C39" s="1617"/>
      <c r="D39" s="1618">
        <v>6.6</v>
      </c>
      <c r="E39" s="1613" t="s">
        <v>217</v>
      </c>
      <c r="F39" s="356" t="s">
        <v>288</v>
      </c>
      <c r="G39" s="471" t="s">
        <v>761</v>
      </c>
      <c r="H39" s="352" t="s">
        <v>218</v>
      </c>
      <c r="I39" s="472" t="s">
        <v>526</v>
      </c>
      <c r="J39" s="570" t="s">
        <v>740</v>
      </c>
      <c r="K39" s="471" t="s">
        <v>762</v>
      </c>
      <c r="L39" s="472" t="s">
        <v>533</v>
      </c>
    </row>
    <row r="40" spans="1:12" s="357" customFormat="1" ht="38.25" x14ac:dyDescent="0.25">
      <c r="A40" s="341"/>
      <c r="B40" s="1617"/>
      <c r="C40" s="1617"/>
      <c r="D40" s="1619"/>
      <c r="E40" s="1617"/>
      <c r="F40" s="356" t="s">
        <v>260</v>
      </c>
      <c r="G40" s="492" t="s">
        <v>838</v>
      </c>
      <c r="H40" s="352" t="s">
        <v>218</v>
      </c>
      <c r="I40" s="472" t="s">
        <v>839</v>
      </c>
      <c r="J40" s="362" t="s">
        <v>219</v>
      </c>
      <c r="K40" s="471" t="s">
        <v>534</v>
      </c>
      <c r="L40" s="471" t="s">
        <v>537</v>
      </c>
    </row>
    <row r="41" spans="1:12" s="357" customFormat="1" ht="25.5" x14ac:dyDescent="0.25">
      <c r="A41" s="341"/>
      <c r="B41" s="1617"/>
      <c r="C41" s="1617"/>
      <c r="D41" s="1619"/>
      <c r="E41" s="1617"/>
      <c r="F41" s="356" t="s">
        <v>261</v>
      </c>
      <c r="G41" s="471" t="s">
        <v>715</v>
      </c>
      <c r="H41" s="352" t="s">
        <v>218</v>
      </c>
      <c r="I41" s="472" t="s">
        <v>840</v>
      </c>
      <c r="J41" s="362" t="s">
        <v>219</v>
      </c>
      <c r="K41" s="471" t="s">
        <v>535</v>
      </c>
      <c r="L41" s="471" t="s">
        <v>538</v>
      </c>
    </row>
    <row r="42" spans="1:12" s="357" customFormat="1" ht="25.5" x14ac:dyDescent="0.25">
      <c r="A42" s="341"/>
      <c r="B42" s="1617"/>
      <c r="C42" s="1617"/>
      <c r="D42" s="1619"/>
      <c r="E42" s="1617"/>
      <c r="F42" s="356" t="s">
        <v>262</v>
      </c>
      <c r="G42" s="471" t="s">
        <v>446</v>
      </c>
      <c r="H42" s="352" t="s">
        <v>218</v>
      </c>
      <c r="I42" s="472" t="s">
        <v>841</v>
      </c>
      <c r="J42" s="362" t="s">
        <v>219</v>
      </c>
      <c r="K42" s="472" t="s">
        <v>536</v>
      </c>
      <c r="L42" s="472" t="s">
        <v>539</v>
      </c>
    </row>
    <row r="43" spans="1:12" s="357" customFormat="1" ht="114.75" x14ac:dyDescent="0.25">
      <c r="A43" s="341"/>
      <c r="B43" s="1617"/>
      <c r="C43" s="1617"/>
      <c r="D43" s="1619"/>
      <c r="E43" s="1617"/>
      <c r="F43" s="356" t="s">
        <v>264</v>
      </c>
      <c r="G43" s="471" t="s">
        <v>716</v>
      </c>
      <c r="H43" s="352" t="s">
        <v>218</v>
      </c>
      <c r="I43" s="472" t="s">
        <v>842</v>
      </c>
      <c r="J43" s="362" t="s">
        <v>253</v>
      </c>
      <c r="K43" s="471" t="s">
        <v>768</v>
      </c>
      <c r="L43" s="471" t="s">
        <v>769</v>
      </c>
    </row>
    <row r="44" spans="1:12" s="357" customFormat="1" ht="38.25" x14ac:dyDescent="0.25">
      <c r="A44" s="341"/>
      <c r="B44" s="1617"/>
      <c r="C44" s="1617"/>
      <c r="D44" s="1619"/>
      <c r="E44" s="1617"/>
      <c r="F44" s="356" t="s">
        <v>289</v>
      </c>
      <c r="G44" s="471" t="s">
        <v>447</v>
      </c>
      <c r="H44" s="352" t="s">
        <v>218</v>
      </c>
      <c r="I44" s="472" t="s">
        <v>843</v>
      </c>
      <c r="J44" s="362" t="s">
        <v>219</v>
      </c>
      <c r="K44" s="471" t="s">
        <v>770</v>
      </c>
      <c r="L44" s="471" t="s">
        <v>771</v>
      </c>
    </row>
    <row r="45" spans="1:12" s="357" customFormat="1" ht="51" x14ac:dyDescent="0.25">
      <c r="A45" s="341"/>
      <c r="B45" s="1617"/>
      <c r="C45" s="1617"/>
      <c r="D45" s="1619"/>
      <c r="E45" s="1617"/>
      <c r="F45" s="356" t="s">
        <v>290</v>
      </c>
      <c r="G45" s="471" t="s">
        <v>717</v>
      </c>
      <c r="H45" s="352" t="s">
        <v>218</v>
      </c>
      <c r="I45" s="472" t="s">
        <v>718</v>
      </c>
      <c r="J45" s="362" t="s">
        <v>219</v>
      </c>
      <c r="K45" s="471" t="s">
        <v>772</v>
      </c>
      <c r="L45" s="471" t="s">
        <v>773</v>
      </c>
    </row>
    <row r="46" spans="1:12" s="357" customFormat="1" ht="89.25" x14ac:dyDescent="0.25">
      <c r="A46" s="341"/>
      <c r="B46" s="1617"/>
      <c r="C46" s="1617"/>
      <c r="D46" s="1619"/>
      <c r="E46" s="1617"/>
      <c r="F46" s="356" t="s">
        <v>263</v>
      </c>
      <c r="G46" s="471" t="s">
        <v>806</v>
      </c>
      <c r="H46" s="352" t="s">
        <v>218</v>
      </c>
      <c r="I46" s="472" t="s">
        <v>774</v>
      </c>
      <c r="J46" s="362" t="s">
        <v>220</v>
      </c>
      <c r="K46" s="471" t="s">
        <v>807</v>
      </c>
      <c r="L46" s="471" t="s">
        <v>808</v>
      </c>
    </row>
    <row r="47" spans="1:12" s="357" customFormat="1" ht="38.25" x14ac:dyDescent="0.25">
      <c r="A47" s="341"/>
      <c r="B47" s="1617"/>
      <c r="C47" s="1617"/>
      <c r="D47" s="1619"/>
      <c r="E47" s="1617"/>
      <c r="F47" s="471" t="s">
        <v>451</v>
      </c>
      <c r="G47" s="471" t="s">
        <v>845</v>
      </c>
      <c r="H47" s="352" t="s">
        <v>218</v>
      </c>
      <c r="I47" s="608" t="s">
        <v>527</v>
      </c>
      <c r="J47" s="369" t="s">
        <v>252</v>
      </c>
      <c r="K47" s="471" t="s">
        <v>540</v>
      </c>
      <c r="L47" s="471" t="s">
        <v>508</v>
      </c>
    </row>
    <row r="48" spans="1:12" s="357" customFormat="1" ht="25.5" x14ac:dyDescent="0.25">
      <c r="A48" s="341"/>
      <c r="B48" s="1617"/>
      <c r="C48" s="1617"/>
      <c r="D48" s="1619"/>
      <c r="E48" s="1617"/>
      <c r="F48" s="471" t="s">
        <v>763</v>
      </c>
      <c r="G48" s="471" t="s">
        <v>750</v>
      </c>
      <c r="H48" s="519" t="s">
        <v>218</v>
      </c>
      <c r="I48" s="608" t="s">
        <v>746</v>
      </c>
      <c r="J48" s="608" t="s">
        <v>219</v>
      </c>
      <c r="K48" s="471" t="s">
        <v>751</v>
      </c>
      <c r="L48" s="471" t="s">
        <v>752</v>
      </c>
    </row>
    <row r="49" spans="1:12" s="357" customFormat="1" ht="127.5" x14ac:dyDescent="0.25">
      <c r="A49" s="341"/>
      <c r="B49" s="1617"/>
      <c r="C49" s="1617"/>
      <c r="D49" s="1619"/>
      <c r="E49" s="1617"/>
      <c r="F49" s="471" t="s">
        <v>764</v>
      </c>
      <c r="G49" s="471" t="s">
        <v>814</v>
      </c>
      <c r="H49" s="352" t="s">
        <v>218</v>
      </c>
      <c r="I49" s="700" t="s">
        <v>846</v>
      </c>
      <c r="J49" s="681" t="s">
        <v>815</v>
      </c>
      <c r="K49" s="471" t="s">
        <v>817</v>
      </c>
      <c r="L49" s="471" t="s">
        <v>818</v>
      </c>
    </row>
    <row r="50" spans="1:12" s="357" customFormat="1" ht="51.75" customHeight="1" x14ac:dyDescent="0.25">
      <c r="A50" s="341"/>
      <c r="B50" s="1617"/>
      <c r="C50" s="1617"/>
      <c r="D50" s="1619"/>
      <c r="E50" s="1617"/>
      <c r="F50" s="471" t="s">
        <v>765</v>
      </c>
      <c r="G50" s="471" t="s">
        <v>724</v>
      </c>
      <c r="H50" s="352" t="s">
        <v>218</v>
      </c>
      <c r="I50" s="608" t="s">
        <v>747</v>
      </c>
      <c r="J50" s="369" t="s">
        <v>219</v>
      </c>
      <c r="K50" s="489" t="s">
        <v>753</v>
      </c>
      <c r="L50" s="489" t="s">
        <v>754</v>
      </c>
    </row>
    <row r="51" spans="1:12" s="357" customFormat="1" ht="63.75" customHeight="1" x14ac:dyDescent="0.25">
      <c r="A51" s="341"/>
      <c r="B51" s="1617"/>
      <c r="C51" s="1617"/>
      <c r="D51" s="1619"/>
      <c r="E51" s="1617"/>
      <c r="F51" s="471" t="s">
        <v>766</v>
      </c>
      <c r="G51" s="471" t="s">
        <v>847</v>
      </c>
      <c r="H51" s="352" t="s">
        <v>218</v>
      </c>
      <c r="I51" s="608" t="s">
        <v>748</v>
      </c>
      <c r="J51" s="369" t="s">
        <v>219</v>
      </c>
      <c r="K51" s="489" t="s">
        <v>757</v>
      </c>
      <c r="L51" s="489" t="s">
        <v>755</v>
      </c>
    </row>
    <row r="52" spans="1:12" s="357" customFormat="1" ht="38.25" x14ac:dyDescent="0.25">
      <c r="A52" s="341"/>
      <c r="B52" s="1617"/>
      <c r="C52" s="1617"/>
      <c r="D52" s="1619"/>
      <c r="E52" s="1617"/>
      <c r="F52" s="471" t="s">
        <v>767</v>
      </c>
      <c r="G52" s="471" t="s">
        <v>853</v>
      </c>
      <c r="H52" s="352" t="s">
        <v>218</v>
      </c>
      <c r="I52" s="608" t="s">
        <v>749</v>
      </c>
      <c r="J52" s="369" t="s">
        <v>219</v>
      </c>
      <c r="K52" s="489" t="s">
        <v>758</v>
      </c>
      <c r="L52" s="489" t="s">
        <v>756</v>
      </c>
    </row>
    <row r="53" spans="1:12" s="357" customFormat="1" ht="408" x14ac:dyDescent="0.25">
      <c r="A53" s="341"/>
      <c r="B53" s="1617"/>
      <c r="C53" s="1617"/>
      <c r="D53" s="1619"/>
      <c r="E53" s="1617"/>
      <c r="F53" s="356" t="s">
        <v>221</v>
      </c>
      <c r="G53" s="471" t="s">
        <v>705</v>
      </c>
      <c r="H53" s="352" t="s">
        <v>218</v>
      </c>
      <c r="I53" s="471" t="s">
        <v>713</v>
      </c>
      <c r="J53" s="571" t="s">
        <v>714</v>
      </c>
      <c r="K53" s="489" t="s">
        <v>558</v>
      </c>
      <c r="L53" s="489" t="s">
        <v>559</v>
      </c>
    </row>
    <row r="54" spans="1:12" s="357" customFormat="1" ht="369.75" x14ac:dyDescent="0.25">
      <c r="A54" s="341"/>
      <c r="B54" s="1617"/>
      <c r="C54" s="1617"/>
      <c r="D54" s="1619"/>
      <c r="E54" s="1617"/>
      <c r="F54" s="356" t="s">
        <v>222</v>
      </c>
      <c r="G54" s="471" t="s">
        <v>707</v>
      </c>
      <c r="H54" s="352" t="s">
        <v>218</v>
      </c>
      <c r="I54" s="489" t="s">
        <v>712</v>
      </c>
      <c r="J54" s="571" t="s">
        <v>711</v>
      </c>
      <c r="K54" s="489" t="s">
        <v>562</v>
      </c>
      <c r="L54" s="489" t="s">
        <v>453</v>
      </c>
    </row>
    <row r="55" spans="1:12" s="357" customFormat="1" ht="191.25" x14ac:dyDescent="0.25">
      <c r="A55" s="341"/>
      <c r="B55" s="1617"/>
      <c r="C55" s="1617"/>
      <c r="D55" s="1619"/>
      <c r="E55" s="1617"/>
      <c r="F55" s="356" t="s">
        <v>223</v>
      </c>
      <c r="G55" s="471" t="s">
        <v>709</v>
      </c>
      <c r="H55" s="352" t="s">
        <v>218</v>
      </c>
      <c r="I55" s="471" t="s">
        <v>812</v>
      </c>
      <c r="J55" s="571" t="s">
        <v>710</v>
      </c>
      <c r="K55" s="489" t="s">
        <v>560</v>
      </c>
      <c r="L55" s="489" t="s">
        <v>561</v>
      </c>
    </row>
    <row r="56" spans="1:12" s="357" customFormat="1" ht="89.25" x14ac:dyDescent="0.25">
      <c r="A56" s="341"/>
      <c r="B56" s="1617"/>
      <c r="C56" s="1617"/>
      <c r="D56" s="1619"/>
      <c r="E56" s="1617"/>
      <c r="F56" s="356" t="s">
        <v>224</v>
      </c>
      <c r="G56" s="701" t="s">
        <v>848</v>
      </c>
      <c r="H56" s="702" t="s">
        <v>218</v>
      </c>
      <c r="I56" s="701" t="s">
        <v>849</v>
      </c>
      <c r="J56" s="701" t="s">
        <v>850</v>
      </c>
      <c r="K56" s="701" t="s">
        <v>851</v>
      </c>
      <c r="L56" s="701" t="s">
        <v>852</v>
      </c>
    </row>
    <row r="57" spans="1:12" s="357" customFormat="1" ht="244.5" customHeight="1" x14ac:dyDescent="0.25">
      <c r="A57" s="341"/>
      <c r="B57" s="1614"/>
      <c r="C57" s="1614"/>
      <c r="D57" s="1620"/>
      <c r="E57" s="1614"/>
      <c r="F57" s="366" t="s">
        <v>297</v>
      </c>
      <c r="G57" s="471" t="s">
        <v>783</v>
      </c>
      <c r="H57" s="486" t="s">
        <v>126</v>
      </c>
      <c r="I57" s="471" t="s">
        <v>780</v>
      </c>
      <c r="J57" s="366" t="s">
        <v>299</v>
      </c>
      <c r="K57" s="471" t="s">
        <v>784</v>
      </c>
      <c r="L57" s="471" t="s">
        <v>454</v>
      </c>
    </row>
    <row r="58" spans="1:12" s="357" customFormat="1" ht="153.75" customHeight="1" x14ac:dyDescent="0.25">
      <c r="A58" s="341"/>
      <c r="B58" s="1613" t="s">
        <v>226</v>
      </c>
      <c r="C58" s="1613" t="s">
        <v>227</v>
      </c>
      <c r="D58" s="368">
        <v>6.7</v>
      </c>
      <c r="E58" s="356" t="s">
        <v>228</v>
      </c>
      <c r="F58" s="356" t="s">
        <v>229</v>
      </c>
      <c r="G58" s="356" t="s">
        <v>230</v>
      </c>
      <c r="H58" s="352" t="s">
        <v>189</v>
      </c>
      <c r="I58" s="356" t="s">
        <v>270</v>
      </c>
      <c r="J58" s="356" t="s">
        <v>271</v>
      </c>
      <c r="K58" s="355"/>
      <c r="L58" s="355"/>
    </row>
    <row r="59" spans="1:12" s="357" customFormat="1" ht="102" x14ac:dyDescent="0.25">
      <c r="A59" s="341"/>
      <c r="B59" s="1617"/>
      <c r="C59" s="1613"/>
      <c r="D59" s="1618">
        <v>6.8</v>
      </c>
      <c r="E59" s="1613" t="s">
        <v>231</v>
      </c>
      <c r="F59" s="370" t="s">
        <v>232</v>
      </c>
      <c r="G59" s="472" t="s">
        <v>580</v>
      </c>
      <c r="H59" s="486" t="s">
        <v>433</v>
      </c>
      <c r="I59" s="471" t="s">
        <v>575</v>
      </c>
      <c r="J59" s="570" t="s">
        <v>576</v>
      </c>
      <c r="K59" s="491" t="s">
        <v>582</v>
      </c>
      <c r="L59" s="490" t="s">
        <v>436</v>
      </c>
    </row>
    <row r="60" spans="1:12" s="357" customFormat="1" ht="153.75" customHeight="1" x14ac:dyDescent="0.25">
      <c r="A60" s="341"/>
      <c r="B60" s="1617"/>
      <c r="C60" s="1617"/>
      <c r="D60" s="1619"/>
      <c r="E60" s="1617"/>
      <c r="F60" s="351" t="s">
        <v>233</v>
      </c>
      <c r="G60" s="472" t="s">
        <v>581</v>
      </c>
      <c r="H60" s="486" t="s">
        <v>433</v>
      </c>
      <c r="I60" s="471" t="s">
        <v>502</v>
      </c>
      <c r="J60" s="366" t="s">
        <v>304</v>
      </c>
      <c r="K60" s="472" t="s">
        <v>583</v>
      </c>
      <c r="L60" s="490" t="s">
        <v>546</v>
      </c>
    </row>
    <row r="61" spans="1:12" s="357" customFormat="1" ht="38.25" x14ac:dyDescent="0.25">
      <c r="A61" s="341"/>
      <c r="B61" s="1617"/>
      <c r="C61" s="1617"/>
      <c r="D61" s="1619"/>
      <c r="E61" s="1617"/>
      <c r="F61" s="472" t="s">
        <v>579</v>
      </c>
      <c r="G61" s="472" t="s">
        <v>578</v>
      </c>
      <c r="H61" s="486" t="s">
        <v>433</v>
      </c>
      <c r="I61" s="471" t="s">
        <v>792</v>
      </c>
      <c r="J61" s="571" t="s">
        <v>577</v>
      </c>
      <c r="K61" s="472" t="s">
        <v>587</v>
      </c>
      <c r="L61" s="490" t="s">
        <v>547</v>
      </c>
    </row>
    <row r="62" spans="1:12" s="357" customFormat="1" ht="39" customHeight="1" x14ac:dyDescent="0.25">
      <c r="A62" s="341"/>
      <c r="B62" s="1617"/>
      <c r="C62" s="1617"/>
      <c r="D62" s="1619"/>
      <c r="E62" s="1617"/>
      <c r="F62" s="356" t="s">
        <v>835</v>
      </c>
      <c r="G62" s="472" t="s">
        <v>832</v>
      </c>
      <c r="H62" s="486" t="s">
        <v>433</v>
      </c>
      <c r="I62" s="472" t="s">
        <v>836</v>
      </c>
      <c r="J62" s="362" t="s">
        <v>219</v>
      </c>
      <c r="K62" s="472" t="s">
        <v>796</v>
      </c>
      <c r="L62" s="490" t="s">
        <v>584</v>
      </c>
    </row>
    <row r="63" spans="1:12" s="357" customFormat="1" ht="293.25" x14ac:dyDescent="0.25">
      <c r="A63" s="341"/>
      <c r="B63" s="1617"/>
      <c r="C63" s="1617"/>
      <c r="D63" s="1619"/>
      <c r="E63" s="1617"/>
      <c r="F63" s="356" t="s">
        <v>833</v>
      </c>
      <c r="G63" s="472" t="s">
        <v>831</v>
      </c>
      <c r="H63" s="486" t="s">
        <v>433</v>
      </c>
      <c r="I63" s="472" t="s">
        <v>794</v>
      </c>
      <c r="J63" s="362" t="s">
        <v>279</v>
      </c>
      <c r="K63" s="472" t="s">
        <v>797</v>
      </c>
      <c r="L63" s="472" t="s">
        <v>834</v>
      </c>
    </row>
    <row r="64" spans="1:12" s="357" customFormat="1" ht="123" customHeight="1" x14ac:dyDescent="0.25">
      <c r="A64" s="341"/>
      <c r="B64" s="1617"/>
      <c r="C64" s="1614"/>
      <c r="D64" s="1620"/>
      <c r="E64" s="1614"/>
      <c r="F64" s="471" t="s">
        <v>501</v>
      </c>
      <c r="G64" s="472" t="s">
        <v>804</v>
      </c>
      <c r="H64" s="486" t="s">
        <v>433</v>
      </c>
      <c r="I64" s="472" t="s">
        <v>795</v>
      </c>
      <c r="J64" s="362" t="s">
        <v>234</v>
      </c>
      <c r="K64" s="472" t="s">
        <v>586</v>
      </c>
      <c r="L64" s="472" t="s">
        <v>585</v>
      </c>
    </row>
    <row r="65" spans="1:17" s="357" customFormat="1" ht="40.5" customHeight="1" x14ac:dyDescent="0.25">
      <c r="A65" s="341"/>
      <c r="B65" s="1617"/>
      <c r="C65" s="1617"/>
      <c r="D65" s="1619"/>
      <c r="E65" s="1617"/>
      <c r="F65" s="472" t="s">
        <v>503</v>
      </c>
      <c r="G65" s="472" t="s">
        <v>719</v>
      </c>
      <c r="H65" s="352" t="s">
        <v>218</v>
      </c>
      <c r="I65" s="472" t="s">
        <v>528</v>
      </c>
      <c r="J65" s="356" t="s">
        <v>219</v>
      </c>
      <c r="K65" s="490" t="s">
        <v>563</v>
      </c>
      <c r="L65" s="490" t="s">
        <v>509</v>
      </c>
    </row>
    <row r="66" spans="1:17" s="357" customFormat="1" ht="39" customHeight="1" x14ac:dyDescent="0.25">
      <c r="A66" s="341"/>
      <c r="B66" s="1617"/>
      <c r="C66" s="1617"/>
      <c r="D66" s="1619"/>
      <c r="E66" s="1617"/>
      <c r="F66" s="471" t="s">
        <v>504</v>
      </c>
      <c r="G66" s="472" t="s">
        <v>720</v>
      </c>
      <c r="H66" s="352" t="s">
        <v>218</v>
      </c>
      <c r="I66" s="471" t="s">
        <v>529</v>
      </c>
      <c r="J66" s="353" t="s">
        <v>219</v>
      </c>
      <c r="K66" s="490" t="s">
        <v>541</v>
      </c>
      <c r="L66" s="490" t="s">
        <v>510</v>
      </c>
    </row>
    <row r="67" spans="1:17" s="357" customFormat="1" ht="52.5" customHeight="1" x14ac:dyDescent="0.25">
      <c r="A67" s="341"/>
      <c r="B67" s="1617"/>
      <c r="C67" s="1617"/>
      <c r="D67" s="1619"/>
      <c r="E67" s="1617"/>
      <c r="F67" s="471" t="s">
        <v>505</v>
      </c>
      <c r="G67" s="472" t="s">
        <v>721</v>
      </c>
      <c r="H67" s="352" t="s">
        <v>218</v>
      </c>
      <c r="I67" s="471" t="s">
        <v>530</v>
      </c>
      <c r="J67" s="356" t="s">
        <v>235</v>
      </c>
      <c r="K67" s="490" t="s">
        <v>542</v>
      </c>
      <c r="L67" s="490" t="s">
        <v>511</v>
      </c>
    </row>
    <row r="68" spans="1:17" s="357" customFormat="1" ht="39" customHeight="1" x14ac:dyDescent="0.25">
      <c r="A68" s="341"/>
      <c r="B68" s="1617"/>
      <c r="C68" s="1617"/>
      <c r="D68" s="1619"/>
      <c r="E68" s="1617"/>
      <c r="F68" s="471" t="s">
        <v>506</v>
      </c>
      <c r="G68" s="472" t="s">
        <v>722</v>
      </c>
      <c r="H68" s="352" t="s">
        <v>218</v>
      </c>
      <c r="I68" s="471" t="s">
        <v>531</v>
      </c>
      <c r="J68" s="356" t="s">
        <v>219</v>
      </c>
      <c r="K68" s="490" t="s">
        <v>543</v>
      </c>
      <c r="L68" s="490" t="s">
        <v>512</v>
      </c>
    </row>
    <row r="69" spans="1:17" s="357" customFormat="1" ht="39.75" customHeight="1" x14ac:dyDescent="0.25">
      <c r="A69" s="341"/>
      <c r="B69" s="1617"/>
      <c r="C69" s="1617"/>
      <c r="D69" s="1619"/>
      <c r="E69" s="1617"/>
      <c r="F69" s="471" t="s">
        <v>507</v>
      </c>
      <c r="G69" s="472" t="s">
        <v>723</v>
      </c>
      <c r="H69" s="352" t="s">
        <v>218</v>
      </c>
      <c r="I69" s="472" t="s">
        <v>532</v>
      </c>
      <c r="J69" s="356" t="s">
        <v>219</v>
      </c>
      <c r="K69" s="490" t="s">
        <v>544</v>
      </c>
      <c r="L69" s="490" t="s">
        <v>545</v>
      </c>
    </row>
    <row r="70" spans="1:17" s="357" customFormat="1" ht="25.5" customHeight="1" x14ac:dyDescent="0.25">
      <c r="A70" s="341"/>
      <c r="B70" s="1617"/>
      <c r="C70" s="1617"/>
      <c r="D70" s="1619"/>
      <c r="E70" s="1617"/>
      <c r="F70" s="471" t="s">
        <v>497</v>
      </c>
      <c r="G70" s="472" t="s">
        <v>495</v>
      </c>
      <c r="H70" s="364" t="s">
        <v>225</v>
      </c>
      <c r="I70" s="472" t="s">
        <v>493</v>
      </c>
      <c r="J70" s="362" t="s">
        <v>219</v>
      </c>
      <c r="K70" s="489" t="s">
        <v>499</v>
      </c>
      <c r="L70" s="355" t="s">
        <v>361</v>
      </c>
    </row>
    <row r="71" spans="1:17" s="357" customFormat="1" ht="25.5" x14ac:dyDescent="0.25">
      <c r="A71" s="341"/>
      <c r="B71" s="1617"/>
      <c r="C71" s="1617"/>
      <c r="D71" s="1619"/>
      <c r="E71" s="1617"/>
      <c r="F71" s="471" t="s">
        <v>498</v>
      </c>
      <c r="G71" s="472" t="s">
        <v>496</v>
      </c>
      <c r="H71" s="364" t="s">
        <v>225</v>
      </c>
      <c r="I71" s="472" t="s">
        <v>494</v>
      </c>
      <c r="J71" s="362" t="s">
        <v>219</v>
      </c>
      <c r="K71" s="489" t="s">
        <v>500</v>
      </c>
      <c r="L71" s="355" t="s">
        <v>362</v>
      </c>
    </row>
    <row r="72" spans="1:17" s="357" customFormat="1" ht="141" customHeight="1" x14ac:dyDescent="0.25">
      <c r="A72" s="341"/>
      <c r="B72" s="1614"/>
      <c r="C72" s="1614"/>
      <c r="D72" s="1620"/>
      <c r="E72" s="1614"/>
      <c r="F72" s="351" t="s">
        <v>298</v>
      </c>
      <c r="G72" s="472" t="s">
        <v>655</v>
      </c>
      <c r="H72" s="364" t="s">
        <v>225</v>
      </c>
      <c r="I72" s="472" t="s">
        <v>651</v>
      </c>
      <c r="J72" s="362" t="s">
        <v>236</v>
      </c>
      <c r="K72" s="489" t="s">
        <v>657</v>
      </c>
      <c r="L72" s="489" t="s">
        <v>656</v>
      </c>
    </row>
    <row r="73" spans="1:17" s="357" customFormat="1" ht="280.5" x14ac:dyDescent="0.25">
      <c r="A73" s="341"/>
      <c r="B73" s="1613" t="s">
        <v>237</v>
      </c>
      <c r="C73" s="1613" t="s">
        <v>238</v>
      </c>
      <c r="D73" s="368">
        <v>6.9</v>
      </c>
      <c r="E73" s="356" t="s">
        <v>239</v>
      </c>
      <c r="F73" s="471" t="s">
        <v>525</v>
      </c>
      <c r="G73" s="471" t="s">
        <v>738</v>
      </c>
      <c r="H73" s="519" t="s">
        <v>218</v>
      </c>
      <c r="I73" s="471" t="s">
        <v>837</v>
      </c>
      <c r="J73" s="471" t="s">
        <v>737</v>
      </c>
      <c r="K73" s="471" t="s">
        <v>813</v>
      </c>
      <c r="L73" s="471" t="s">
        <v>739</v>
      </c>
    </row>
    <row r="74" spans="1:17" s="357" customFormat="1" ht="51" x14ac:dyDescent="0.25">
      <c r="A74" s="341"/>
      <c r="B74" s="1614"/>
      <c r="C74" s="1614"/>
      <c r="D74" s="371" t="s">
        <v>240</v>
      </c>
      <c r="E74" s="356" t="s">
        <v>241</v>
      </c>
      <c r="F74" s="1634" t="s">
        <v>523</v>
      </c>
      <c r="G74" s="1635"/>
      <c r="H74" s="1635"/>
      <c r="I74" s="1635"/>
      <c r="J74" s="1635"/>
      <c r="K74" s="1635"/>
      <c r="L74" s="1636"/>
    </row>
    <row r="75" spans="1:17" s="357" customFormat="1" ht="178.5" x14ac:dyDescent="0.25">
      <c r="A75" s="341"/>
      <c r="B75" s="356" t="s">
        <v>242</v>
      </c>
      <c r="C75" s="356" t="s">
        <v>242</v>
      </c>
      <c r="D75" s="371">
        <v>6.11</v>
      </c>
      <c r="E75" s="356" t="s">
        <v>243</v>
      </c>
      <c r="F75" s="356" t="s">
        <v>244</v>
      </c>
      <c r="G75" s="356" t="s">
        <v>245</v>
      </c>
      <c r="H75" s="352" t="s">
        <v>189</v>
      </c>
      <c r="I75" s="471" t="s">
        <v>659</v>
      </c>
      <c r="J75" s="361" t="s">
        <v>267</v>
      </c>
      <c r="K75" s="355"/>
      <c r="L75" s="355"/>
    </row>
    <row r="76" spans="1:17" s="357" customFormat="1" x14ac:dyDescent="0.25">
      <c r="A76" s="341"/>
      <c r="B76" s="341"/>
      <c r="C76" s="341"/>
      <c r="D76" s="342"/>
      <c r="E76" s="341"/>
      <c r="F76" s="341"/>
      <c r="G76" s="341"/>
      <c r="H76" s="342"/>
      <c r="I76" s="341"/>
      <c r="J76" s="341"/>
      <c r="K76" s="341"/>
      <c r="L76" s="341"/>
    </row>
    <row r="77" spans="1:17" s="357" customFormat="1" ht="13.5" thickBot="1" x14ac:dyDescent="0.3">
      <c r="A77" s="341"/>
      <c r="B77" s="341"/>
      <c r="C77" s="341"/>
      <c r="D77" s="342"/>
      <c r="E77" s="341"/>
      <c r="F77" s="341"/>
      <c r="G77" s="341"/>
      <c r="H77" s="342"/>
      <c r="I77" s="341"/>
      <c r="J77" s="341"/>
      <c r="K77" s="341"/>
      <c r="L77" s="341"/>
    </row>
    <row r="78" spans="1:17" s="377" customFormat="1" ht="40.5" customHeight="1" x14ac:dyDescent="0.25">
      <c r="A78" s="372"/>
      <c r="B78" s="1631" t="s">
        <v>370</v>
      </c>
      <c r="C78" s="1632"/>
      <c r="D78" s="1632"/>
      <c r="E78" s="1633"/>
      <c r="F78" s="373"/>
      <c r="G78" s="373"/>
      <c r="H78" s="374"/>
      <c r="I78" s="373"/>
      <c r="J78" s="373"/>
      <c r="K78" s="373"/>
      <c r="L78" s="373"/>
      <c r="M78" s="375"/>
      <c r="N78" s="375"/>
      <c r="O78" s="375"/>
      <c r="P78" s="376"/>
      <c r="Q78" s="376"/>
    </row>
    <row r="79" spans="1:17" s="377" customFormat="1" ht="90" customHeight="1" thickBot="1" x14ac:dyDescent="0.25">
      <c r="A79" s="372"/>
      <c r="B79" s="710" t="s">
        <v>855</v>
      </c>
      <c r="C79" s="1625"/>
      <c r="D79" s="1625"/>
      <c r="E79" s="1626"/>
      <c r="F79" s="378"/>
      <c r="G79" s="378"/>
      <c r="H79" s="379"/>
      <c r="I79" s="378"/>
      <c r="J79" s="378"/>
      <c r="K79" s="378"/>
      <c r="L79" s="378"/>
      <c r="M79" s="380"/>
    </row>
    <row r="80" spans="1:17" s="377" customFormat="1" x14ac:dyDescent="0.2">
      <c r="A80" s="372"/>
      <c r="B80" s="378"/>
      <c r="C80" s="378"/>
      <c r="D80" s="378"/>
      <c r="E80" s="378"/>
      <c r="F80" s="378"/>
      <c r="G80" s="378"/>
      <c r="H80" s="379"/>
      <c r="I80" s="378"/>
      <c r="J80" s="378"/>
      <c r="K80" s="378"/>
      <c r="L80" s="378"/>
      <c r="M80" s="380"/>
    </row>
    <row r="81" spans="1:15" s="377" customFormat="1" x14ac:dyDescent="0.2">
      <c r="A81" s="372"/>
      <c r="B81" s="378"/>
      <c r="C81" s="378"/>
      <c r="D81" s="378"/>
      <c r="E81" s="378"/>
      <c r="F81" s="378"/>
      <c r="G81" s="378"/>
      <c r="H81" s="379"/>
      <c r="I81" s="378"/>
      <c r="J81" s="378"/>
      <c r="K81" s="378"/>
      <c r="L81" s="378"/>
      <c r="M81" s="380"/>
    </row>
    <row r="82" spans="1:15" s="377" customFormat="1" x14ac:dyDescent="0.25">
      <c r="A82" s="372"/>
      <c r="B82" s="1621" t="s">
        <v>255</v>
      </c>
      <c r="C82" s="1621"/>
      <c r="D82" s="1621"/>
      <c r="E82" s="1621"/>
      <c r="F82" s="372"/>
      <c r="G82" s="372"/>
      <c r="H82" s="381"/>
      <c r="I82" s="372"/>
      <c r="J82" s="372"/>
      <c r="K82" s="372"/>
      <c r="L82" s="372"/>
    </row>
    <row r="83" spans="1:15" s="377" customFormat="1" x14ac:dyDescent="0.2">
      <c r="A83" s="372"/>
      <c r="B83" s="378"/>
      <c r="C83" s="378"/>
      <c r="D83" s="378"/>
      <c r="E83" s="378"/>
      <c r="F83" s="378"/>
      <c r="G83" s="378"/>
      <c r="H83" s="379"/>
      <c r="I83" s="378"/>
      <c r="J83" s="378"/>
      <c r="K83" s="378"/>
      <c r="L83" s="378"/>
      <c r="M83" s="380"/>
    </row>
    <row r="84" spans="1:15" s="377" customFormat="1" x14ac:dyDescent="0.2">
      <c r="A84" s="372"/>
      <c r="B84" s="378"/>
      <c r="C84" s="378"/>
      <c r="D84" s="378"/>
      <c r="E84" s="378"/>
      <c r="F84" s="378"/>
      <c r="G84" s="378"/>
      <c r="H84" s="379"/>
      <c r="I84" s="378"/>
      <c r="J84" s="378"/>
      <c r="K84" s="378"/>
      <c r="L84" s="378"/>
      <c r="M84" s="380"/>
    </row>
    <row r="85" spans="1:15" s="377" customFormat="1" x14ac:dyDescent="0.2">
      <c r="A85" s="372"/>
      <c r="B85" s="378"/>
      <c r="C85" s="378"/>
      <c r="D85" s="378"/>
      <c r="E85" s="378"/>
      <c r="F85" s="378"/>
      <c r="G85" s="378"/>
      <c r="H85" s="379"/>
      <c r="I85" s="378"/>
      <c r="J85" s="378"/>
      <c r="K85" s="378"/>
      <c r="L85" s="378"/>
      <c r="M85" s="380"/>
    </row>
    <row r="86" spans="1:15" s="377" customFormat="1" x14ac:dyDescent="0.2">
      <c r="A86" s="372"/>
      <c r="B86" s="378"/>
      <c r="C86" s="378"/>
      <c r="D86" s="378"/>
      <c r="E86" s="378"/>
      <c r="F86" s="378"/>
      <c r="G86" s="378"/>
      <c r="H86" s="379"/>
      <c r="I86" s="378"/>
      <c r="J86" s="378"/>
      <c r="K86" s="378"/>
      <c r="L86" s="378"/>
      <c r="M86" s="380"/>
    </row>
    <row r="87" spans="1:15" s="377" customFormat="1" ht="132" customHeight="1" x14ac:dyDescent="0.25">
      <c r="A87" s="372"/>
      <c r="B87" s="804" t="s">
        <v>857</v>
      </c>
      <c r="C87" s="1610"/>
      <c r="D87" s="1610"/>
      <c r="E87" s="1610"/>
      <c r="F87" s="382"/>
      <c r="G87" s="382"/>
      <c r="H87" s="383"/>
      <c r="I87" s="382"/>
      <c r="J87" s="382"/>
      <c r="K87" s="382"/>
      <c r="L87" s="382"/>
      <c r="M87" s="384"/>
      <c r="N87" s="385"/>
      <c r="O87" s="385"/>
    </row>
  </sheetData>
  <autoFilter ref="B21:L75"/>
  <mergeCells count="28">
    <mergeCell ref="B82:E82"/>
    <mergeCell ref="F37:L37"/>
    <mergeCell ref="B79:E79"/>
    <mergeCell ref="K23:K24"/>
    <mergeCell ref="L23:L24"/>
    <mergeCell ref="B78:E78"/>
    <mergeCell ref="C22:C29"/>
    <mergeCell ref="D22:D29"/>
    <mergeCell ref="C30:C35"/>
    <mergeCell ref="D30:D35"/>
    <mergeCell ref="E30:E35"/>
    <mergeCell ref="F74:L74"/>
    <mergeCell ref="B87:E87"/>
    <mergeCell ref="H23:H24"/>
    <mergeCell ref="F23:F24"/>
    <mergeCell ref="G23:G24"/>
    <mergeCell ref="E39:E57"/>
    <mergeCell ref="B58:B72"/>
    <mergeCell ref="C58:C72"/>
    <mergeCell ref="D59:D72"/>
    <mergeCell ref="E59:E72"/>
    <mergeCell ref="B73:B74"/>
    <mergeCell ref="C73:C74"/>
    <mergeCell ref="B38:B57"/>
    <mergeCell ref="C38:C57"/>
    <mergeCell ref="D39:D57"/>
    <mergeCell ref="B22:B37"/>
    <mergeCell ref="E22:E29"/>
  </mergeCells>
  <pageMargins left="0.39370078740157483" right="0.39370078740157483" top="0.39370078740157483" bottom="0.70866141732283472" header="0.31496062992125984" footer="0"/>
  <pageSetup paperSize="8" scale="47" fitToHeight="0" orientation="landscape" r:id="rId1"/>
  <headerFooter>
    <oddFooter>&amp;LNSQHS Standards Edition 2 Version 1.0 - Standard 6 Communicating for Safety
Page &amp;P of &amp;N&amp;CPrinted copies are uncontrolled&amp;R&amp;G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89"/>
  <sheetViews>
    <sheetView zoomScaleNormal="100" workbookViewId="0"/>
  </sheetViews>
  <sheetFormatPr defaultColWidth="9.140625" defaultRowHeight="12.75" x14ac:dyDescent="0.25"/>
  <cols>
    <col min="1" max="1" width="2.7109375" style="26" customWidth="1"/>
    <col min="2" max="2" width="9.140625" style="41"/>
    <col min="3" max="14" width="10.7109375" style="26" customWidth="1"/>
    <col min="15" max="15" width="11.5703125" style="26" customWidth="1"/>
    <col min="16" max="16384" width="9.140625" style="26"/>
  </cols>
  <sheetData>
    <row r="1" spans="1:15" x14ac:dyDescent="0.25">
      <c r="A1" s="495" t="s">
        <v>165</v>
      </c>
      <c r="B1" s="24"/>
      <c r="C1" s="25"/>
      <c r="D1" s="25"/>
      <c r="E1" s="25"/>
      <c r="F1" s="25"/>
      <c r="G1" s="25"/>
      <c r="H1" s="25"/>
      <c r="I1" s="25"/>
      <c r="J1" s="25"/>
      <c r="K1" s="25"/>
      <c r="L1" s="25"/>
      <c r="M1" s="25"/>
      <c r="N1" s="25"/>
      <c r="O1" s="25"/>
    </row>
    <row r="2" spans="1:15" x14ac:dyDescent="0.25">
      <c r="A2" s="25"/>
      <c r="B2" s="24"/>
      <c r="C2" s="25"/>
      <c r="D2" s="25"/>
      <c r="E2" s="25"/>
      <c r="F2" s="25"/>
      <c r="G2" s="25"/>
      <c r="H2" s="25"/>
      <c r="I2" s="25"/>
      <c r="J2" s="25"/>
      <c r="K2" s="25"/>
      <c r="L2" s="25"/>
      <c r="M2" s="25"/>
      <c r="N2" s="25"/>
      <c r="O2" s="25"/>
    </row>
    <row r="3" spans="1:15" x14ac:dyDescent="0.25">
      <c r="A3" s="25"/>
      <c r="B3" s="24"/>
      <c r="C3" s="25"/>
      <c r="D3" s="25"/>
      <c r="E3" s="25"/>
      <c r="F3" s="25"/>
      <c r="G3" s="25"/>
      <c r="H3" s="25"/>
      <c r="I3" s="25"/>
      <c r="J3" s="25"/>
      <c r="K3" s="25"/>
      <c r="L3" s="25"/>
      <c r="M3" s="25"/>
      <c r="N3" s="25"/>
      <c r="O3" s="25"/>
    </row>
    <row r="4" spans="1:15" x14ac:dyDescent="0.25">
      <c r="A4" s="25"/>
      <c r="B4" s="24"/>
      <c r="C4" s="25"/>
      <c r="D4" s="25"/>
      <c r="E4" s="25"/>
      <c r="F4" s="25"/>
      <c r="G4" s="25"/>
      <c r="H4" s="25"/>
      <c r="I4" s="25"/>
      <c r="J4" s="25"/>
      <c r="K4" s="25"/>
      <c r="L4" s="25"/>
      <c r="M4" s="25"/>
      <c r="N4" s="25"/>
      <c r="O4" s="25"/>
    </row>
    <row r="5" spans="1:15" x14ac:dyDescent="0.25">
      <c r="A5" s="25"/>
      <c r="B5" s="24"/>
      <c r="C5" s="25"/>
      <c r="D5" s="25"/>
      <c r="E5" s="25"/>
      <c r="F5" s="25"/>
      <c r="G5" s="25"/>
      <c r="H5" s="25"/>
      <c r="I5" s="25"/>
      <c r="J5" s="25"/>
      <c r="K5" s="25"/>
      <c r="L5" s="25"/>
      <c r="M5" s="25"/>
      <c r="N5" s="25"/>
      <c r="O5" s="25"/>
    </row>
    <row r="6" spans="1:15" x14ac:dyDescent="0.25">
      <c r="A6" s="25"/>
      <c r="B6" s="24"/>
      <c r="C6" s="25"/>
      <c r="D6" s="25"/>
      <c r="E6" s="25"/>
      <c r="F6" s="25"/>
      <c r="G6" s="25"/>
      <c r="H6" s="25"/>
      <c r="I6" s="25"/>
      <c r="J6" s="25"/>
      <c r="K6" s="25"/>
      <c r="L6" s="25"/>
      <c r="M6" s="25"/>
      <c r="N6" s="25"/>
      <c r="O6" s="25"/>
    </row>
    <row r="7" spans="1:15" x14ac:dyDescent="0.25">
      <c r="A7" s="25"/>
      <c r="B7" s="24"/>
      <c r="C7" s="25"/>
      <c r="D7" s="25"/>
      <c r="E7" s="25"/>
      <c r="F7" s="25"/>
      <c r="G7" s="25"/>
      <c r="H7" s="25"/>
      <c r="I7" s="25"/>
      <c r="J7" s="25"/>
      <c r="K7" s="25"/>
      <c r="L7" s="25"/>
      <c r="M7" s="25"/>
      <c r="N7" s="25"/>
      <c r="O7" s="25"/>
    </row>
    <row r="8" spans="1:15" x14ac:dyDescent="0.25">
      <c r="A8" s="25"/>
      <c r="B8" s="24"/>
      <c r="C8" s="25"/>
      <c r="D8" s="25"/>
      <c r="E8" s="25"/>
      <c r="F8" s="25"/>
      <c r="G8" s="25"/>
      <c r="H8" s="25"/>
      <c r="I8" s="25"/>
      <c r="J8" s="25"/>
      <c r="K8" s="25"/>
      <c r="L8" s="25"/>
      <c r="M8" s="25"/>
      <c r="N8" s="25"/>
      <c r="O8" s="25"/>
    </row>
    <row r="9" spans="1:15" x14ac:dyDescent="0.25">
      <c r="A9" s="25"/>
      <c r="B9" s="24"/>
      <c r="C9" s="25"/>
      <c r="D9" s="25"/>
      <c r="E9" s="25"/>
      <c r="F9" s="25"/>
      <c r="G9" s="25"/>
      <c r="H9" s="25"/>
      <c r="I9" s="25"/>
      <c r="J9" s="25"/>
      <c r="K9" s="25"/>
      <c r="L9" s="25"/>
      <c r="M9" s="25"/>
      <c r="N9" s="25"/>
      <c r="O9" s="25"/>
    </row>
    <row r="10" spans="1:15" x14ac:dyDescent="0.25">
      <c r="A10" s="25"/>
      <c r="B10" s="24"/>
      <c r="C10" s="25"/>
      <c r="D10" s="25"/>
      <c r="E10" s="25"/>
      <c r="F10" s="25"/>
      <c r="G10" s="25"/>
      <c r="H10" s="25"/>
      <c r="I10" s="25"/>
      <c r="J10" s="25"/>
      <c r="K10" s="25"/>
      <c r="L10" s="25"/>
      <c r="M10" s="25"/>
      <c r="N10" s="25"/>
      <c r="O10" s="25"/>
    </row>
    <row r="11" spans="1:15" x14ac:dyDescent="0.25">
      <c r="A11" s="25"/>
      <c r="B11" s="24"/>
      <c r="C11" s="25"/>
      <c r="D11" s="25"/>
      <c r="E11" s="25"/>
      <c r="F11" s="25"/>
      <c r="G11" s="25"/>
      <c r="H11" s="25"/>
      <c r="I11" s="25"/>
      <c r="J11" s="25"/>
      <c r="K11" s="25"/>
      <c r="L11" s="25"/>
      <c r="M11" s="25"/>
      <c r="N11" s="25"/>
      <c r="O11" s="25"/>
    </row>
    <row r="12" spans="1:15" x14ac:dyDescent="0.25">
      <c r="A12" s="25"/>
      <c r="B12" s="24"/>
      <c r="C12" s="25"/>
      <c r="D12" s="25"/>
      <c r="E12" s="25"/>
      <c r="F12" s="25"/>
      <c r="G12" s="25"/>
      <c r="H12" s="25"/>
      <c r="I12" s="25"/>
      <c r="J12" s="25"/>
      <c r="K12" s="25"/>
      <c r="L12" s="25"/>
      <c r="M12" s="25"/>
      <c r="N12" s="25"/>
      <c r="O12" s="25"/>
    </row>
    <row r="13" spans="1:15" x14ac:dyDescent="0.25">
      <c r="A13" s="25"/>
      <c r="B13" s="24"/>
      <c r="C13" s="25"/>
      <c r="D13" s="25"/>
      <c r="E13" s="25"/>
      <c r="F13" s="25"/>
      <c r="G13" s="25"/>
      <c r="H13" s="25"/>
      <c r="I13" s="25"/>
      <c r="J13" s="25"/>
      <c r="K13" s="25"/>
      <c r="L13" s="25"/>
      <c r="M13" s="25"/>
      <c r="N13" s="25"/>
      <c r="O13" s="25"/>
    </row>
    <row r="14" spans="1:15" ht="14.25" x14ac:dyDescent="0.25">
      <c r="A14" s="25"/>
      <c r="B14" s="27"/>
      <c r="C14" s="25"/>
      <c r="D14" s="25"/>
      <c r="E14" s="25"/>
      <c r="F14" s="25"/>
      <c r="G14" s="25"/>
      <c r="H14" s="25"/>
      <c r="I14" s="25"/>
      <c r="J14" s="25"/>
      <c r="K14" s="25"/>
      <c r="L14" s="25"/>
      <c r="M14" s="25"/>
      <c r="N14" s="25"/>
      <c r="O14" s="25"/>
    </row>
    <row r="15" spans="1:15" ht="14.25" x14ac:dyDescent="0.25">
      <c r="A15" s="25"/>
      <c r="B15" s="27"/>
      <c r="C15" s="25"/>
      <c r="D15" s="25"/>
      <c r="E15" s="25"/>
      <c r="F15" s="25"/>
      <c r="G15" s="25"/>
      <c r="H15" s="25"/>
      <c r="I15" s="25"/>
      <c r="J15" s="25"/>
      <c r="K15" s="25"/>
      <c r="L15" s="25"/>
      <c r="M15" s="25"/>
      <c r="N15" s="25"/>
      <c r="O15" s="25"/>
    </row>
    <row r="16" spans="1:15" ht="15" x14ac:dyDescent="0.25">
      <c r="A16" s="25"/>
      <c r="B16" s="28"/>
      <c r="C16" s="25"/>
      <c r="D16" s="25"/>
      <c r="E16" s="25"/>
      <c r="F16" s="25"/>
      <c r="G16" s="25"/>
      <c r="H16" s="25"/>
      <c r="I16" s="25"/>
      <c r="J16" s="25"/>
      <c r="K16" s="25"/>
      <c r="L16" s="25"/>
      <c r="M16" s="25"/>
      <c r="N16" s="25"/>
      <c r="O16" s="25"/>
    </row>
    <row r="17" spans="1:15" ht="14.25" x14ac:dyDescent="0.25">
      <c r="A17" s="25"/>
      <c r="B17" s="27"/>
      <c r="C17" s="25"/>
      <c r="D17" s="25"/>
      <c r="E17" s="25"/>
      <c r="F17" s="25"/>
      <c r="G17" s="25"/>
      <c r="H17" s="25"/>
      <c r="I17" s="25"/>
      <c r="J17" s="25"/>
      <c r="K17" s="25"/>
      <c r="L17" s="25"/>
      <c r="M17" s="25"/>
      <c r="N17" s="25"/>
      <c r="O17" s="25"/>
    </row>
    <row r="18" spans="1:15" x14ac:dyDescent="0.25">
      <c r="A18" s="25"/>
      <c r="B18" s="24"/>
      <c r="C18" s="25"/>
      <c r="D18" s="25"/>
      <c r="E18" s="25"/>
      <c r="F18" s="25"/>
      <c r="G18" s="25"/>
      <c r="H18" s="25"/>
      <c r="I18" s="25"/>
      <c r="J18" s="25"/>
      <c r="K18" s="25"/>
      <c r="L18" s="25"/>
      <c r="M18" s="25"/>
      <c r="N18" s="25"/>
      <c r="O18" s="25"/>
    </row>
    <row r="19" spans="1:15" x14ac:dyDescent="0.25">
      <c r="A19" s="25"/>
      <c r="B19" s="24"/>
      <c r="C19" s="25"/>
      <c r="D19" s="25"/>
      <c r="E19" s="25"/>
      <c r="F19" s="25"/>
      <c r="G19" s="25"/>
      <c r="H19" s="25"/>
      <c r="I19" s="25"/>
      <c r="J19" s="25"/>
      <c r="K19" s="25"/>
      <c r="L19" s="25"/>
      <c r="M19" s="25"/>
      <c r="N19" s="25"/>
      <c r="O19" s="25"/>
    </row>
    <row r="20" spans="1:15" ht="13.5" thickBot="1" x14ac:dyDescent="0.3">
      <c r="A20" s="25"/>
      <c r="B20" s="24"/>
      <c r="C20" s="25"/>
      <c r="D20" s="25"/>
      <c r="E20" s="25"/>
      <c r="F20" s="25"/>
      <c r="G20" s="25"/>
      <c r="H20" s="25"/>
      <c r="I20" s="25"/>
      <c r="J20" s="25"/>
      <c r="K20" s="25"/>
      <c r="L20" s="25"/>
      <c r="M20" s="25"/>
      <c r="N20" s="25"/>
      <c r="O20" s="25"/>
    </row>
    <row r="21" spans="1:15" s="29" customFormat="1" x14ac:dyDescent="0.25">
      <c r="A21" s="31"/>
      <c r="B21" s="832" t="s">
        <v>0</v>
      </c>
      <c r="C21" s="833"/>
      <c r="D21" s="833"/>
      <c r="E21" s="833"/>
      <c r="F21" s="833"/>
      <c r="G21" s="834"/>
      <c r="H21" s="829" t="s">
        <v>1</v>
      </c>
      <c r="I21" s="830"/>
      <c r="J21" s="830"/>
      <c r="K21" s="831"/>
      <c r="L21" s="829" t="s">
        <v>2</v>
      </c>
      <c r="M21" s="830"/>
      <c r="N21" s="830"/>
      <c r="O21" s="831"/>
    </row>
    <row r="22" spans="1:15" s="29" customFormat="1" ht="13.5" thickBot="1" x14ac:dyDescent="0.3">
      <c r="A22" s="31"/>
      <c r="B22" s="838"/>
      <c r="C22" s="839"/>
      <c r="D22" s="839"/>
      <c r="E22" s="839"/>
      <c r="F22" s="839"/>
      <c r="G22" s="840"/>
      <c r="H22" s="841"/>
      <c r="I22" s="842"/>
      <c r="J22" s="842"/>
      <c r="K22" s="843"/>
      <c r="L22" s="844"/>
      <c r="M22" s="845"/>
      <c r="N22" s="845"/>
      <c r="O22" s="846"/>
    </row>
    <row r="23" spans="1:15" s="29" customFormat="1" ht="13.5" thickBot="1" x14ac:dyDescent="0.3">
      <c r="A23" s="31"/>
      <c r="B23" s="30"/>
      <c r="C23" s="31"/>
      <c r="D23" s="31"/>
      <c r="E23" s="31"/>
      <c r="F23" s="31"/>
      <c r="G23" s="31"/>
      <c r="H23" s="31"/>
      <c r="I23" s="31"/>
      <c r="J23" s="31"/>
      <c r="K23" s="31"/>
      <c r="L23" s="31"/>
      <c r="M23" s="31"/>
      <c r="N23" s="31"/>
      <c r="O23" s="31"/>
    </row>
    <row r="24" spans="1:15" s="29" customFormat="1" ht="13.5" thickBot="1" x14ac:dyDescent="0.3">
      <c r="A24" s="31"/>
      <c r="B24" s="851" t="s">
        <v>276</v>
      </c>
      <c r="C24" s="852"/>
      <c r="D24" s="852"/>
      <c r="E24" s="852"/>
      <c r="F24" s="852"/>
      <c r="G24" s="852"/>
      <c r="H24" s="852"/>
      <c r="I24" s="852"/>
      <c r="J24" s="852"/>
      <c r="K24" s="852"/>
      <c r="L24" s="852"/>
      <c r="M24" s="852"/>
      <c r="N24" s="852"/>
      <c r="O24" s="853"/>
    </row>
    <row r="25" spans="1:15" s="29" customFormat="1" ht="13.5" thickBot="1" x14ac:dyDescent="0.3">
      <c r="A25" s="31"/>
      <c r="B25" s="30"/>
      <c r="C25" s="31"/>
      <c r="D25" s="31"/>
      <c r="E25" s="31"/>
      <c r="F25" s="31"/>
      <c r="G25" s="31"/>
      <c r="H25" s="31"/>
      <c r="I25" s="31"/>
      <c r="J25" s="31"/>
      <c r="K25" s="31"/>
      <c r="L25" s="31"/>
      <c r="M25" s="31"/>
      <c r="N25" s="31"/>
      <c r="O25" s="31"/>
    </row>
    <row r="26" spans="1:15" s="29" customFormat="1" ht="40.5" customHeight="1" thickBot="1" x14ac:dyDescent="0.3">
      <c r="A26" s="31"/>
      <c r="B26" s="32" t="s">
        <v>164</v>
      </c>
      <c r="C26" s="835" t="s">
        <v>300</v>
      </c>
      <c r="D26" s="836"/>
      <c r="E26" s="836"/>
      <c r="F26" s="836"/>
      <c r="G26" s="836"/>
      <c r="H26" s="836"/>
      <c r="I26" s="836"/>
      <c r="J26" s="836"/>
      <c r="K26" s="836"/>
      <c r="L26" s="836"/>
      <c r="M26" s="836"/>
      <c r="N26" s="836"/>
      <c r="O26" s="837"/>
    </row>
    <row r="27" spans="1:15" s="29" customFormat="1" x14ac:dyDescent="0.25">
      <c r="A27" s="31"/>
      <c r="B27" s="30"/>
      <c r="C27" s="31"/>
      <c r="D27" s="31"/>
      <c r="E27" s="31"/>
      <c r="F27" s="31"/>
      <c r="G27" s="31"/>
      <c r="H27" s="31"/>
      <c r="I27" s="31"/>
      <c r="J27" s="31"/>
      <c r="K27" s="31"/>
      <c r="L27" s="31"/>
      <c r="M27" s="31"/>
      <c r="N27" s="31"/>
      <c r="O27" s="31"/>
    </row>
    <row r="28" spans="1:15" s="29" customFormat="1" ht="13.5" thickBot="1" x14ac:dyDescent="0.3">
      <c r="A28" s="31"/>
      <c r="B28" s="30"/>
      <c r="C28" s="31"/>
      <c r="D28" s="31"/>
      <c r="E28" s="31"/>
      <c r="F28" s="31"/>
      <c r="G28" s="31"/>
      <c r="H28" s="31"/>
      <c r="I28" s="31"/>
      <c r="J28" s="31"/>
      <c r="K28" s="31"/>
      <c r="L28" s="31"/>
      <c r="M28" s="31"/>
      <c r="N28" s="31"/>
      <c r="O28" s="31"/>
    </row>
    <row r="29" spans="1:15" ht="13.5" thickBot="1" x14ac:dyDescent="0.3">
      <c r="A29" s="25"/>
      <c r="B29" s="33" t="s">
        <v>3</v>
      </c>
      <c r="C29" s="34"/>
      <c r="D29" s="34"/>
      <c r="E29" s="34"/>
      <c r="F29" s="34"/>
      <c r="G29" s="34"/>
      <c r="H29" s="34"/>
      <c r="I29" s="34"/>
      <c r="J29" s="34"/>
      <c r="K29" s="34"/>
      <c r="L29" s="34"/>
      <c r="M29" s="34"/>
      <c r="N29" s="34"/>
      <c r="O29" s="44" t="s">
        <v>4</v>
      </c>
    </row>
    <row r="30" spans="1:15" ht="12.75" customHeight="1" x14ac:dyDescent="0.25">
      <c r="A30" s="25"/>
      <c r="B30" s="35">
        <v>1</v>
      </c>
      <c r="C30" s="758" t="s">
        <v>69</v>
      </c>
      <c r="D30" s="759"/>
      <c r="E30" s="759"/>
      <c r="F30" s="759"/>
      <c r="G30" s="759"/>
      <c r="H30" s="759"/>
      <c r="I30" s="759"/>
      <c r="J30" s="759"/>
      <c r="K30" s="759"/>
      <c r="L30" s="759"/>
      <c r="M30" s="759"/>
      <c r="N30" s="759"/>
      <c r="O30" s="191"/>
    </row>
    <row r="31" spans="1:15" ht="12.75" customHeight="1" x14ac:dyDescent="0.25">
      <c r="A31" s="25"/>
      <c r="B31" s="847">
        <v>1.1000000000000001</v>
      </c>
      <c r="C31" s="756" t="s">
        <v>97</v>
      </c>
      <c r="D31" s="757"/>
      <c r="E31" s="757"/>
      <c r="F31" s="757"/>
      <c r="G31" s="757"/>
      <c r="H31" s="757"/>
      <c r="I31" s="757"/>
      <c r="J31" s="757"/>
      <c r="K31" s="757"/>
      <c r="L31" s="757"/>
      <c r="M31" s="757"/>
      <c r="N31" s="757"/>
      <c r="O31" s="36"/>
    </row>
    <row r="32" spans="1:15" ht="12.75" customHeight="1" x14ac:dyDescent="0.25">
      <c r="A32" s="25"/>
      <c r="B32" s="848"/>
      <c r="C32" s="760" t="s">
        <v>57</v>
      </c>
      <c r="D32" s="760"/>
      <c r="E32" s="760"/>
      <c r="F32" s="760"/>
      <c r="G32" s="760"/>
      <c r="H32" s="760"/>
      <c r="I32" s="760"/>
      <c r="J32" s="760"/>
      <c r="K32" s="760"/>
      <c r="L32" s="760"/>
      <c r="M32" s="760"/>
      <c r="N32" s="761"/>
      <c r="O32" s="37"/>
    </row>
    <row r="33" spans="1:15" ht="12.75" customHeight="1" x14ac:dyDescent="0.25">
      <c r="A33" s="25"/>
      <c r="B33" s="848"/>
      <c r="C33" s="760" t="s">
        <v>58</v>
      </c>
      <c r="D33" s="760"/>
      <c r="E33" s="760"/>
      <c r="F33" s="760"/>
      <c r="G33" s="760"/>
      <c r="H33" s="760"/>
      <c r="I33" s="760"/>
      <c r="J33" s="760"/>
      <c r="K33" s="760"/>
      <c r="L33" s="760"/>
      <c r="M33" s="760"/>
      <c r="N33" s="761"/>
      <c r="O33" s="37"/>
    </row>
    <row r="34" spans="1:15" ht="12.75" customHeight="1" x14ac:dyDescent="0.25">
      <c r="A34" s="25"/>
      <c r="B34" s="848"/>
      <c r="C34" s="760" t="s">
        <v>59</v>
      </c>
      <c r="D34" s="760"/>
      <c r="E34" s="760"/>
      <c r="F34" s="760"/>
      <c r="G34" s="760"/>
      <c r="H34" s="760"/>
      <c r="I34" s="760"/>
      <c r="J34" s="760"/>
      <c r="K34" s="760"/>
      <c r="L34" s="760"/>
      <c r="M34" s="760"/>
      <c r="N34" s="761"/>
      <c r="O34" s="37"/>
    </row>
    <row r="35" spans="1:15" ht="12.75" customHeight="1" x14ac:dyDescent="0.25">
      <c r="A35" s="25"/>
      <c r="B35" s="850"/>
      <c r="C35" s="760" t="s">
        <v>60</v>
      </c>
      <c r="D35" s="760"/>
      <c r="E35" s="760"/>
      <c r="F35" s="760"/>
      <c r="G35" s="760"/>
      <c r="H35" s="760"/>
      <c r="I35" s="760"/>
      <c r="J35" s="760"/>
      <c r="K35" s="760"/>
      <c r="L35" s="760"/>
      <c r="M35" s="760"/>
      <c r="N35" s="761"/>
      <c r="O35" s="37"/>
    </row>
    <row r="36" spans="1:15" ht="12.75" customHeight="1" x14ac:dyDescent="0.25">
      <c r="A36" s="25"/>
      <c r="B36" s="847">
        <v>1.2</v>
      </c>
      <c r="C36" s="754" t="s">
        <v>98</v>
      </c>
      <c r="D36" s="754"/>
      <c r="E36" s="754"/>
      <c r="F36" s="754"/>
      <c r="G36" s="754"/>
      <c r="H36" s="754"/>
      <c r="I36" s="754"/>
      <c r="J36" s="754"/>
      <c r="K36" s="754"/>
      <c r="L36" s="754"/>
      <c r="M36" s="754"/>
      <c r="N36" s="755"/>
      <c r="O36" s="36"/>
    </row>
    <row r="37" spans="1:15" ht="12.75" customHeight="1" x14ac:dyDescent="0.25">
      <c r="A37" s="25"/>
      <c r="B37" s="848"/>
      <c r="C37" s="760" t="s">
        <v>61</v>
      </c>
      <c r="D37" s="760"/>
      <c r="E37" s="760"/>
      <c r="F37" s="760"/>
      <c r="G37" s="760"/>
      <c r="H37" s="760"/>
      <c r="I37" s="760"/>
      <c r="J37" s="760"/>
      <c r="K37" s="760"/>
      <c r="L37" s="760"/>
      <c r="M37" s="760"/>
      <c r="N37" s="761"/>
      <c r="O37" s="37"/>
    </row>
    <row r="38" spans="1:15" ht="12.75" customHeight="1" x14ac:dyDescent="0.25">
      <c r="A38" s="25"/>
      <c r="B38" s="848"/>
      <c r="C38" s="760" t="s">
        <v>62</v>
      </c>
      <c r="D38" s="760"/>
      <c r="E38" s="760"/>
      <c r="F38" s="760"/>
      <c r="G38" s="760"/>
      <c r="H38" s="760"/>
      <c r="I38" s="760"/>
      <c r="J38" s="760"/>
      <c r="K38" s="760"/>
      <c r="L38" s="760"/>
      <c r="M38" s="760"/>
      <c r="N38" s="761"/>
      <c r="O38" s="37"/>
    </row>
    <row r="39" spans="1:15" ht="12.75" customHeight="1" x14ac:dyDescent="0.25">
      <c r="A39" s="25"/>
      <c r="B39" s="848"/>
      <c r="C39" s="792" t="s">
        <v>660</v>
      </c>
      <c r="D39" s="760"/>
      <c r="E39" s="760"/>
      <c r="F39" s="760"/>
      <c r="G39" s="760"/>
      <c r="H39" s="760"/>
      <c r="I39" s="760"/>
      <c r="J39" s="760"/>
      <c r="K39" s="760"/>
      <c r="L39" s="760"/>
      <c r="M39" s="760"/>
      <c r="N39" s="761"/>
      <c r="O39" s="37"/>
    </row>
    <row r="40" spans="1:15" ht="25.5" customHeight="1" x14ac:dyDescent="0.25">
      <c r="A40" s="25"/>
      <c r="B40" s="848"/>
      <c r="C40" s="760" t="s">
        <v>63</v>
      </c>
      <c r="D40" s="760"/>
      <c r="E40" s="760"/>
      <c r="F40" s="760"/>
      <c r="G40" s="760"/>
      <c r="H40" s="760"/>
      <c r="I40" s="760"/>
      <c r="J40" s="760"/>
      <c r="K40" s="760"/>
      <c r="L40" s="760"/>
      <c r="M40" s="760"/>
      <c r="N40" s="761"/>
      <c r="O40" s="37"/>
    </row>
    <row r="41" spans="1:15" ht="12.75" customHeight="1" x14ac:dyDescent="0.25">
      <c r="A41" s="25"/>
      <c r="B41" s="848"/>
      <c r="C41" s="760" t="s">
        <v>64</v>
      </c>
      <c r="D41" s="760"/>
      <c r="E41" s="760"/>
      <c r="F41" s="760"/>
      <c r="G41" s="760"/>
      <c r="H41" s="760"/>
      <c r="I41" s="760"/>
      <c r="J41" s="760"/>
      <c r="K41" s="760"/>
      <c r="L41" s="760"/>
      <c r="M41" s="760"/>
      <c r="N41" s="761"/>
      <c r="O41" s="37"/>
    </row>
    <row r="42" spans="1:15" ht="12.75" customHeight="1" x14ac:dyDescent="0.25">
      <c r="A42" s="25"/>
      <c r="B42" s="848"/>
      <c r="C42" s="760" t="s">
        <v>65</v>
      </c>
      <c r="D42" s="760"/>
      <c r="E42" s="760"/>
      <c r="F42" s="760"/>
      <c r="G42" s="760"/>
      <c r="H42" s="760"/>
      <c r="I42" s="760"/>
      <c r="J42" s="760"/>
      <c r="K42" s="760"/>
      <c r="L42" s="760"/>
      <c r="M42" s="760"/>
      <c r="N42" s="761"/>
      <c r="O42" s="37"/>
    </row>
    <row r="43" spans="1:15" ht="12.75" customHeight="1" x14ac:dyDescent="0.25">
      <c r="A43" s="25"/>
      <c r="B43" s="848"/>
      <c r="C43" s="760" t="s">
        <v>66</v>
      </c>
      <c r="D43" s="760"/>
      <c r="E43" s="760"/>
      <c r="F43" s="760"/>
      <c r="G43" s="760"/>
      <c r="H43" s="760"/>
      <c r="I43" s="760"/>
      <c r="J43" s="760"/>
      <c r="K43" s="760"/>
      <c r="L43" s="760"/>
      <c r="M43" s="760"/>
      <c r="N43" s="761"/>
      <c r="O43" s="37"/>
    </row>
    <row r="44" spans="1:15" ht="12.75" customHeight="1" x14ac:dyDescent="0.25">
      <c r="A44" s="25"/>
      <c r="B44" s="848"/>
      <c r="C44" s="760" t="s">
        <v>67</v>
      </c>
      <c r="D44" s="760"/>
      <c r="E44" s="760"/>
      <c r="F44" s="760"/>
      <c r="G44" s="760"/>
      <c r="H44" s="760"/>
      <c r="I44" s="760"/>
      <c r="J44" s="760"/>
      <c r="K44" s="760"/>
      <c r="L44" s="760"/>
      <c r="M44" s="760"/>
      <c r="N44" s="761"/>
      <c r="O44" s="37"/>
    </row>
    <row r="45" spans="1:15" ht="12.75" customHeight="1" x14ac:dyDescent="0.25">
      <c r="A45" s="25"/>
      <c r="B45" s="850"/>
      <c r="C45" s="783" t="s">
        <v>68</v>
      </c>
      <c r="D45" s="783"/>
      <c r="E45" s="783"/>
      <c r="F45" s="783"/>
      <c r="G45" s="783"/>
      <c r="H45" s="783"/>
      <c r="I45" s="783"/>
      <c r="J45" s="783"/>
      <c r="K45" s="783"/>
      <c r="L45" s="783"/>
      <c r="M45" s="783"/>
      <c r="N45" s="784"/>
      <c r="O45" s="37"/>
    </row>
    <row r="46" spans="1:15" ht="12.75" customHeight="1" x14ac:dyDescent="0.25">
      <c r="A46" s="25"/>
      <c r="B46" s="847">
        <v>1.3</v>
      </c>
      <c r="C46" s="801" t="s">
        <v>463</v>
      </c>
      <c r="D46" s="802"/>
      <c r="E46" s="802"/>
      <c r="F46" s="802"/>
      <c r="G46" s="802"/>
      <c r="H46" s="802"/>
      <c r="I46" s="802"/>
      <c r="J46" s="802"/>
      <c r="K46" s="802"/>
      <c r="L46" s="802"/>
      <c r="M46" s="802"/>
      <c r="N46" s="802"/>
      <c r="O46" s="803"/>
    </row>
    <row r="47" spans="1:15" ht="12.75" customHeight="1" x14ac:dyDescent="0.25">
      <c r="A47" s="25"/>
      <c r="B47" s="848"/>
      <c r="C47" s="795"/>
      <c r="D47" s="796"/>
      <c r="E47" s="796"/>
      <c r="F47" s="796"/>
      <c r="G47" s="796"/>
      <c r="H47" s="796"/>
      <c r="I47" s="796"/>
      <c r="J47" s="796"/>
      <c r="K47" s="796"/>
      <c r="L47" s="796"/>
      <c r="M47" s="796"/>
      <c r="N47" s="796"/>
      <c r="O47" s="797"/>
    </row>
    <row r="48" spans="1:15" ht="12.75" customHeight="1" x14ac:dyDescent="0.25">
      <c r="A48" s="25"/>
      <c r="B48" s="848"/>
      <c r="C48" s="795"/>
      <c r="D48" s="796"/>
      <c r="E48" s="796"/>
      <c r="F48" s="796"/>
      <c r="G48" s="796"/>
      <c r="H48" s="796"/>
      <c r="I48" s="796"/>
      <c r="J48" s="796"/>
      <c r="K48" s="796"/>
      <c r="L48" s="796"/>
      <c r="M48" s="796"/>
      <c r="N48" s="796"/>
      <c r="O48" s="797"/>
    </row>
    <row r="49" spans="1:15" ht="12.75" customHeight="1" thickBot="1" x14ac:dyDescent="0.3">
      <c r="A49" s="25"/>
      <c r="B49" s="849"/>
      <c r="C49" s="798"/>
      <c r="D49" s="799"/>
      <c r="E49" s="799"/>
      <c r="F49" s="799"/>
      <c r="G49" s="799"/>
      <c r="H49" s="799"/>
      <c r="I49" s="799"/>
      <c r="J49" s="799"/>
      <c r="K49" s="799"/>
      <c r="L49" s="799"/>
      <c r="M49" s="799"/>
      <c r="N49" s="799"/>
      <c r="O49" s="800"/>
    </row>
    <row r="50" spans="1:15" ht="12.75" customHeight="1" x14ac:dyDescent="0.25">
      <c r="A50" s="25"/>
      <c r="B50" s="45">
        <v>2</v>
      </c>
      <c r="C50" s="769" t="s">
        <v>82</v>
      </c>
      <c r="D50" s="769"/>
      <c r="E50" s="769"/>
      <c r="F50" s="769"/>
      <c r="G50" s="769"/>
      <c r="H50" s="769"/>
      <c r="I50" s="769"/>
      <c r="J50" s="769"/>
      <c r="K50" s="769"/>
      <c r="L50" s="769"/>
      <c r="M50" s="769"/>
      <c r="N50" s="770"/>
      <c r="O50" s="192"/>
    </row>
    <row r="51" spans="1:15" ht="12.75" customHeight="1" x14ac:dyDescent="0.25">
      <c r="A51" s="25"/>
      <c r="B51" s="716">
        <v>2.1</v>
      </c>
      <c r="C51" s="764" t="s">
        <v>99</v>
      </c>
      <c r="D51" s="764"/>
      <c r="E51" s="764"/>
      <c r="F51" s="764"/>
      <c r="G51" s="764"/>
      <c r="H51" s="764"/>
      <c r="I51" s="764"/>
      <c r="J51" s="764"/>
      <c r="K51" s="764"/>
      <c r="L51" s="764"/>
      <c r="M51" s="764"/>
      <c r="N51" s="765"/>
      <c r="O51" s="36"/>
    </row>
    <row r="52" spans="1:15" ht="25.5" customHeight="1" x14ac:dyDescent="0.25">
      <c r="A52" s="25"/>
      <c r="B52" s="717"/>
      <c r="C52" s="775" t="s">
        <v>282</v>
      </c>
      <c r="D52" s="771"/>
      <c r="E52" s="771"/>
      <c r="F52" s="771"/>
      <c r="G52" s="771"/>
      <c r="H52" s="771"/>
      <c r="I52" s="771"/>
      <c r="J52" s="771"/>
      <c r="K52" s="771"/>
      <c r="L52" s="771"/>
      <c r="M52" s="771"/>
      <c r="N52" s="772"/>
      <c r="O52" s="188"/>
    </row>
    <row r="53" spans="1:15" ht="12.75" customHeight="1" x14ac:dyDescent="0.25">
      <c r="A53" s="25"/>
      <c r="B53" s="717"/>
      <c r="C53" s="771" t="s">
        <v>70</v>
      </c>
      <c r="D53" s="771"/>
      <c r="E53" s="771"/>
      <c r="F53" s="771"/>
      <c r="G53" s="771"/>
      <c r="H53" s="771"/>
      <c r="I53" s="771"/>
      <c r="J53" s="771"/>
      <c r="K53" s="771"/>
      <c r="L53" s="771"/>
      <c r="M53" s="771"/>
      <c r="N53" s="772"/>
      <c r="O53" s="188"/>
    </row>
    <row r="54" spans="1:15" ht="12.75" customHeight="1" x14ac:dyDescent="0.25">
      <c r="A54" s="25"/>
      <c r="B54" s="717"/>
      <c r="C54" s="771" t="s">
        <v>71</v>
      </c>
      <c r="D54" s="771"/>
      <c r="E54" s="771"/>
      <c r="F54" s="771"/>
      <c r="G54" s="771"/>
      <c r="H54" s="771"/>
      <c r="I54" s="771"/>
      <c r="J54" s="771"/>
      <c r="K54" s="771"/>
      <c r="L54" s="771"/>
      <c r="M54" s="771"/>
      <c r="N54" s="772"/>
      <c r="O54" s="188"/>
    </row>
    <row r="55" spans="1:15" ht="12.75" customHeight="1" x14ac:dyDescent="0.25">
      <c r="A55" s="25"/>
      <c r="B55" s="717"/>
      <c r="C55" s="771" t="s">
        <v>72</v>
      </c>
      <c r="D55" s="771"/>
      <c r="E55" s="771"/>
      <c r="F55" s="771"/>
      <c r="G55" s="771"/>
      <c r="H55" s="771"/>
      <c r="I55" s="771"/>
      <c r="J55" s="771"/>
      <c r="K55" s="771"/>
      <c r="L55" s="771"/>
      <c r="M55" s="771"/>
      <c r="N55" s="772"/>
      <c r="O55" s="188"/>
    </row>
    <row r="56" spans="1:15" ht="25.5" customHeight="1" x14ac:dyDescent="0.25">
      <c r="A56" s="25"/>
      <c r="B56" s="717"/>
      <c r="C56" s="771" t="s">
        <v>73</v>
      </c>
      <c r="D56" s="771"/>
      <c r="E56" s="771"/>
      <c r="F56" s="771"/>
      <c r="G56" s="771"/>
      <c r="H56" s="771"/>
      <c r="I56" s="771"/>
      <c r="J56" s="771"/>
      <c r="K56" s="771"/>
      <c r="L56" s="771"/>
      <c r="M56" s="771"/>
      <c r="N56" s="772"/>
      <c r="O56" s="188"/>
    </row>
    <row r="57" spans="1:15" ht="12.75" customHeight="1" x14ac:dyDescent="0.25">
      <c r="A57" s="25"/>
      <c r="B57" s="717"/>
      <c r="C57" s="771" t="s">
        <v>74</v>
      </c>
      <c r="D57" s="771"/>
      <c r="E57" s="771"/>
      <c r="F57" s="771"/>
      <c r="G57" s="771"/>
      <c r="H57" s="771"/>
      <c r="I57" s="771"/>
      <c r="J57" s="771"/>
      <c r="K57" s="771"/>
      <c r="L57" s="771"/>
      <c r="M57" s="771"/>
      <c r="N57" s="772"/>
      <c r="O57" s="188"/>
    </row>
    <row r="58" spans="1:15" ht="25.5" customHeight="1" x14ac:dyDescent="0.25">
      <c r="A58" s="25"/>
      <c r="B58" s="722"/>
      <c r="C58" s="771" t="s">
        <v>75</v>
      </c>
      <c r="D58" s="771"/>
      <c r="E58" s="771"/>
      <c r="F58" s="771"/>
      <c r="G58" s="771"/>
      <c r="H58" s="771"/>
      <c r="I58" s="771"/>
      <c r="J58" s="771"/>
      <c r="K58" s="771"/>
      <c r="L58" s="771"/>
      <c r="M58" s="771"/>
      <c r="N58" s="772"/>
      <c r="O58" s="188"/>
    </row>
    <row r="59" spans="1:15" ht="12.75" customHeight="1" x14ac:dyDescent="0.25">
      <c r="A59" s="25"/>
      <c r="B59" s="823">
        <v>2.2000000000000002</v>
      </c>
      <c r="C59" s="764" t="s">
        <v>123</v>
      </c>
      <c r="D59" s="764"/>
      <c r="E59" s="764"/>
      <c r="F59" s="764"/>
      <c r="G59" s="764"/>
      <c r="H59" s="764"/>
      <c r="I59" s="764"/>
      <c r="J59" s="764"/>
      <c r="K59" s="764"/>
      <c r="L59" s="764"/>
      <c r="M59" s="764"/>
      <c r="N59" s="765"/>
      <c r="O59" s="36"/>
    </row>
    <row r="60" spans="1:15" ht="12.75" customHeight="1" x14ac:dyDescent="0.25">
      <c r="A60" s="25"/>
      <c r="B60" s="824"/>
      <c r="C60" s="771" t="s">
        <v>76</v>
      </c>
      <c r="D60" s="771"/>
      <c r="E60" s="771"/>
      <c r="F60" s="771"/>
      <c r="G60" s="771"/>
      <c r="H60" s="771"/>
      <c r="I60" s="771"/>
      <c r="J60" s="771"/>
      <c r="K60" s="771"/>
      <c r="L60" s="771"/>
      <c r="M60" s="771"/>
      <c r="N60" s="772"/>
      <c r="O60" s="188"/>
    </row>
    <row r="61" spans="1:15" ht="12.75" customHeight="1" x14ac:dyDescent="0.25">
      <c r="A61" s="25"/>
      <c r="B61" s="824"/>
      <c r="C61" s="775" t="s">
        <v>471</v>
      </c>
      <c r="D61" s="771"/>
      <c r="E61" s="771"/>
      <c r="F61" s="771"/>
      <c r="G61" s="771"/>
      <c r="H61" s="771"/>
      <c r="I61" s="771"/>
      <c r="J61" s="771"/>
      <c r="K61" s="771"/>
      <c r="L61" s="771"/>
      <c r="M61" s="771"/>
      <c r="N61" s="772"/>
      <c r="O61" s="188"/>
    </row>
    <row r="62" spans="1:15" ht="12.75" customHeight="1" x14ac:dyDescent="0.25">
      <c r="A62" s="25"/>
      <c r="B62" s="824"/>
      <c r="C62" s="771" t="s">
        <v>77</v>
      </c>
      <c r="D62" s="771"/>
      <c r="E62" s="771"/>
      <c r="F62" s="771"/>
      <c r="G62" s="771"/>
      <c r="H62" s="771"/>
      <c r="I62" s="771"/>
      <c r="J62" s="771"/>
      <c r="K62" s="771"/>
      <c r="L62" s="771"/>
      <c r="M62" s="771"/>
      <c r="N62" s="772"/>
      <c r="O62" s="188"/>
    </row>
    <row r="63" spans="1:15" s="38" customFormat="1" ht="12.75" customHeight="1" x14ac:dyDescent="0.25">
      <c r="A63" s="25"/>
      <c r="B63" s="824"/>
      <c r="C63" s="771" t="s">
        <v>78</v>
      </c>
      <c r="D63" s="771"/>
      <c r="E63" s="771"/>
      <c r="F63" s="771"/>
      <c r="G63" s="771"/>
      <c r="H63" s="771"/>
      <c r="I63" s="771"/>
      <c r="J63" s="771"/>
      <c r="K63" s="771"/>
      <c r="L63" s="771"/>
      <c r="M63" s="771"/>
      <c r="N63" s="772"/>
      <c r="O63" s="188"/>
    </row>
    <row r="64" spans="1:15" s="38" customFormat="1" ht="12.75" customHeight="1" x14ac:dyDescent="0.25">
      <c r="A64" s="25"/>
      <c r="B64" s="824"/>
      <c r="C64" s="771" t="s">
        <v>79</v>
      </c>
      <c r="D64" s="771"/>
      <c r="E64" s="771"/>
      <c r="F64" s="771"/>
      <c r="G64" s="771"/>
      <c r="H64" s="771"/>
      <c r="I64" s="771"/>
      <c r="J64" s="771"/>
      <c r="K64" s="771"/>
      <c r="L64" s="771"/>
      <c r="M64" s="771"/>
      <c r="N64" s="772"/>
      <c r="O64" s="188"/>
    </row>
    <row r="65" spans="1:15" s="38" customFormat="1" ht="12.75" customHeight="1" x14ac:dyDescent="0.25">
      <c r="A65" s="25"/>
      <c r="B65" s="824"/>
      <c r="C65" s="771" t="s">
        <v>80</v>
      </c>
      <c r="D65" s="771"/>
      <c r="E65" s="771"/>
      <c r="F65" s="771"/>
      <c r="G65" s="771"/>
      <c r="H65" s="771"/>
      <c r="I65" s="771"/>
      <c r="J65" s="771"/>
      <c r="K65" s="771"/>
      <c r="L65" s="771"/>
      <c r="M65" s="771"/>
      <c r="N65" s="772"/>
      <c r="O65" s="188"/>
    </row>
    <row r="66" spans="1:15" s="38" customFormat="1" ht="12.75" customHeight="1" x14ac:dyDescent="0.25">
      <c r="A66" s="25"/>
      <c r="B66" s="825"/>
      <c r="C66" s="773" t="s">
        <v>81</v>
      </c>
      <c r="D66" s="773"/>
      <c r="E66" s="773"/>
      <c r="F66" s="773"/>
      <c r="G66" s="773"/>
      <c r="H66" s="773"/>
      <c r="I66" s="773"/>
      <c r="J66" s="773"/>
      <c r="K66" s="773"/>
      <c r="L66" s="773"/>
      <c r="M66" s="773"/>
      <c r="N66" s="774"/>
      <c r="O66" s="188"/>
    </row>
    <row r="67" spans="1:15" s="38" customFormat="1" ht="12.75" customHeight="1" x14ac:dyDescent="0.25">
      <c r="A67" s="25"/>
      <c r="B67" s="716">
        <v>2.2999999999999998</v>
      </c>
      <c r="C67" s="726" t="s">
        <v>389</v>
      </c>
      <c r="D67" s="727"/>
      <c r="E67" s="727"/>
      <c r="F67" s="727"/>
      <c r="G67" s="727"/>
      <c r="H67" s="727"/>
      <c r="I67" s="727"/>
      <c r="J67" s="727"/>
      <c r="K67" s="727"/>
      <c r="L67" s="727"/>
      <c r="M67" s="727"/>
      <c r="N67" s="727"/>
      <c r="O67" s="728"/>
    </row>
    <row r="68" spans="1:15" s="38" customFormat="1" ht="12.75" customHeight="1" x14ac:dyDescent="0.25">
      <c r="A68" s="25"/>
      <c r="B68" s="717"/>
      <c r="C68" s="729"/>
      <c r="D68" s="730"/>
      <c r="E68" s="730"/>
      <c r="F68" s="730"/>
      <c r="G68" s="730"/>
      <c r="H68" s="730"/>
      <c r="I68" s="730"/>
      <c r="J68" s="730"/>
      <c r="K68" s="730"/>
      <c r="L68" s="730"/>
      <c r="M68" s="730"/>
      <c r="N68" s="730"/>
      <c r="O68" s="731"/>
    </row>
    <row r="69" spans="1:15" s="38" customFormat="1" ht="12.75" customHeight="1" x14ac:dyDescent="0.25">
      <c r="A69" s="25"/>
      <c r="B69" s="717"/>
      <c r="C69" s="729"/>
      <c r="D69" s="730"/>
      <c r="E69" s="730"/>
      <c r="F69" s="730"/>
      <c r="G69" s="730"/>
      <c r="H69" s="730"/>
      <c r="I69" s="730"/>
      <c r="J69" s="730"/>
      <c r="K69" s="730"/>
      <c r="L69" s="730"/>
      <c r="M69" s="730"/>
      <c r="N69" s="730"/>
      <c r="O69" s="731"/>
    </row>
    <row r="70" spans="1:15" s="38" customFormat="1" ht="12.75" customHeight="1" thickBot="1" x14ac:dyDescent="0.3">
      <c r="A70" s="25"/>
      <c r="B70" s="721"/>
      <c r="C70" s="741"/>
      <c r="D70" s="742"/>
      <c r="E70" s="742"/>
      <c r="F70" s="742"/>
      <c r="G70" s="742"/>
      <c r="H70" s="742"/>
      <c r="I70" s="742"/>
      <c r="J70" s="742"/>
      <c r="K70" s="742"/>
      <c r="L70" s="742"/>
      <c r="M70" s="742"/>
      <c r="N70" s="742"/>
      <c r="O70" s="743"/>
    </row>
    <row r="71" spans="1:15" s="38" customFormat="1" ht="25.5" customHeight="1" x14ac:dyDescent="0.25">
      <c r="A71" s="25"/>
      <c r="B71" s="39">
        <v>3</v>
      </c>
      <c r="C71" s="787" t="s">
        <v>85</v>
      </c>
      <c r="D71" s="787"/>
      <c r="E71" s="787"/>
      <c r="F71" s="787"/>
      <c r="G71" s="787"/>
      <c r="H71" s="787"/>
      <c r="I71" s="787"/>
      <c r="J71" s="787"/>
      <c r="K71" s="787"/>
      <c r="L71" s="787"/>
      <c r="M71" s="787"/>
      <c r="N71" s="788"/>
      <c r="O71" s="191"/>
    </row>
    <row r="72" spans="1:15" s="38" customFormat="1" ht="12.75" customHeight="1" x14ac:dyDescent="0.25">
      <c r="A72" s="25"/>
      <c r="B72" s="718">
        <v>3.1</v>
      </c>
      <c r="C72" s="793" t="s">
        <v>56</v>
      </c>
      <c r="D72" s="793"/>
      <c r="E72" s="793"/>
      <c r="F72" s="793"/>
      <c r="G72" s="793"/>
      <c r="H72" s="793"/>
      <c r="I72" s="793"/>
      <c r="J72" s="793"/>
      <c r="K72" s="793"/>
      <c r="L72" s="793"/>
      <c r="M72" s="793"/>
      <c r="N72" s="794"/>
      <c r="O72" s="36"/>
    </row>
    <row r="73" spans="1:15" s="38" customFormat="1" ht="12.75" customHeight="1" x14ac:dyDescent="0.25">
      <c r="A73" s="25"/>
      <c r="B73" s="719"/>
      <c r="C73" s="760" t="s">
        <v>83</v>
      </c>
      <c r="D73" s="760"/>
      <c r="E73" s="760"/>
      <c r="F73" s="760"/>
      <c r="G73" s="760"/>
      <c r="H73" s="760"/>
      <c r="I73" s="760"/>
      <c r="J73" s="760"/>
      <c r="K73" s="760"/>
      <c r="L73" s="760"/>
      <c r="M73" s="760"/>
      <c r="N73" s="761"/>
      <c r="O73" s="37"/>
    </row>
    <row r="74" spans="1:15" s="38" customFormat="1" ht="12.75" customHeight="1" x14ac:dyDescent="0.25">
      <c r="A74" s="25"/>
      <c r="B74" s="719"/>
      <c r="C74" s="760" t="s">
        <v>84</v>
      </c>
      <c r="D74" s="760"/>
      <c r="E74" s="760"/>
      <c r="F74" s="760"/>
      <c r="G74" s="760"/>
      <c r="H74" s="760"/>
      <c r="I74" s="760"/>
      <c r="J74" s="760"/>
      <c r="K74" s="760"/>
      <c r="L74" s="760"/>
      <c r="M74" s="760"/>
      <c r="N74" s="761"/>
      <c r="O74" s="3"/>
    </row>
    <row r="75" spans="1:15" s="38" customFormat="1" ht="12.75" customHeight="1" x14ac:dyDescent="0.25">
      <c r="A75" s="25"/>
      <c r="B75" s="719"/>
      <c r="C75" s="762" t="s">
        <v>258</v>
      </c>
      <c r="D75" s="762"/>
      <c r="E75" s="762"/>
      <c r="F75" s="762"/>
      <c r="G75" s="762"/>
      <c r="H75" s="762"/>
      <c r="I75" s="762"/>
      <c r="J75" s="762"/>
      <c r="K75" s="762"/>
      <c r="L75" s="762"/>
      <c r="M75" s="762"/>
      <c r="N75" s="763"/>
      <c r="O75" s="37"/>
    </row>
    <row r="76" spans="1:15" s="38" customFormat="1" ht="12.75" customHeight="1" x14ac:dyDescent="0.25">
      <c r="A76" s="25"/>
      <c r="B76" s="719"/>
      <c r="C76" s="766" t="s">
        <v>277</v>
      </c>
      <c r="D76" s="767"/>
      <c r="E76" s="767"/>
      <c r="F76" s="767"/>
      <c r="G76" s="767"/>
      <c r="H76" s="767"/>
      <c r="I76" s="767"/>
      <c r="J76" s="767"/>
      <c r="K76" s="767"/>
      <c r="L76" s="767"/>
      <c r="M76" s="767"/>
      <c r="N76" s="768"/>
      <c r="O76" s="3"/>
    </row>
    <row r="77" spans="1:15" s="38" customFormat="1" ht="12.75" customHeight="1" x14ac:dyDescent="0.25">
      <c r="A77" s="25"/>
      <c r="B77" s="719"/>
      <c r="C77" s="776" t="s">
        <v>388</v>
      </c>
      <c r="D77" s="777"/>
      <c r="E77" s="777"/>
      <c r="F77" s="777"/>
      <c r="G77" s="777"/>
      <c r="H77" s="777"/>
      <c r="I77" s="777"/>
      <c r="J77" s="777"/>
      <c r="K77" s="777"/>
      <c r="L77" s="777"/>
      <c r="M77" s="777"/>
      <c r="N77" s="777"/>
      <c r="O77" s="778"/>
    </row>
    <row r="78" spans="1:15" s="38" customFormat="1" ht="12.75" customHeight="1" x14ac:dyDescent="0.25">
      <c r="A78" s="25"/>
      <c r="B78" s="719"/>
      <c r="C78" s="744"/>
      <c r="D78" s="745"/>
      <c r="E78" s="745"/>
      <c r="F78" s="745"/>
      <c r="G78" s="745"/>
      <c r="H78" s="745"/>
      <c r="I78" s="745"/>
      <c r="J78" s="745"/>
      <c r="K78" s="745"/>
      <c r="L78" s="745"/>
      <c r="M78" s="745"/>
      <c r="N78" s="745"/>
      <c r="O78" s="746"/>
    </row>
    <row r="79" spans="1:15" s="38" customFormat="1" ht="12.75" customHeight="1" x14ac:dyDescent="0.25">
      <c r="A79" s="25"/>
      <c r="B79" s="719"/>
      <c r="C79" s="744"/>
      <c r="D79" s="745"/>
      <c r="E79" s="745"/>
      <c r="F79" s="745"/>
      <c r="G79" s="745"/>
      <c r="H79" s="745"/>
      <c r="I79" s="745"/>
      <c r="J79" s="745"/>
      <c r="K79" s="745"/>
      <c r="L79" s="745"/>
      <c r="M79" s="745"/>
      <c r="N79" s="745"/>
      <c r="O79" s="746"/>
    </row>
    <row r="80" spans="1:15" s="38" customFormat="1" ht="12.75" customHeight="1" thickBot="1" x14ac:dyDescent="0.3">
      <c r="A80" s="25"/>
      <c r="B80" s="720"/>
      <c r="C80" s="747"/>
      <c r="D80" s="748"/>
      <c r="E80" s="748"/>
      <c r="F80" s="748"/>
      <c r="G80" s="748"/>
      <c r="H80" s="748"/>
      <c r="I80" s="748"/>
      <c r="J80" s="748"/>
      <c r="K80" s="748"/>
      <c r="L80" s="748"/>
      <c r="M80" s="748"/>
      <c r="N80" s="748"/>
      <c r="O80" s="749"/>
    </row>
    <row r="81" spans="1:15" s="38" customFormat="1" ht="12.75" customHeight="1" x14ac:dyDescent="0.25">
      <c r="A81" s="25"/>
      <c r="B81" s="46">
        <v>4</v>
      </c>
      <c r="C81" s="769" t="s">
        <v>93</v>
      </c>
      <c r="D81" s="769"/>
      <c r="E81" s="769"/>
      <c r="F81" s="769"/>
      <c r="G81" s="769"/>
      <c r="H81" s="769"/>
      <c r="I81" s="769"/>
      <c r="J81" s="769"/>
      <c r="K81" s="769"/>
      <c r="L81" s="769"/>
      <c r="M81" s="769"/>
      <c r="N81" s="770"/>
      <c r="O81" s="192"/>
    </row>
    <row r="82" spans="1:15" s="38" customFormat="1" ht="12.75" customHeight="1" x14ac:dyDescent="0.25">
      <c r="A82" s="25"/>
      <c r="B82" s="47">
        <v>4.0999999999999996</v>
      </c>
      <c r="C82" s="764" t="s">
        <v>94</v>
      </c>
      <c r="D82" s="764"/>
      <c r="E82" s="764"/>
      <c r="F82" s="764"/>
      <c r="G82" s="764"/>
      <c r="H82" s="764"/>
      <c r="I82" s="764"/>
      <c r="J82" s="764"/>
      <c r="K82" s="764"/>
      <c r="L82" s="764"/>
      <c r="M82" s="764"/>
      <c r="N82" s="765"/>
      <c r="O82" s="188"/>
    </row>
    <row r="83" spans="1:15" s="38" customFormat="1" ht="12.75" customHeight="1" x14ac:dyDescent="0.25">
      <c r="A83" s="25"/>
      <c r="B83" s="716">
        <v>4.2</v>
      </c>
      <c r="C83" s="764" t="s">
        <v>95</v>
      </c>
      <c r="D83" s="764"/>
      <c r="E83" s="764"/>
      <c r="F83" s="764"/>
      <c r="G83" s="764"/>
      <c r="H83" s="764"/>
      <c r="I83" s="764"/>
      <c r="J83" s="764"/>
      <c r="K83" s="764"/>
      <c r="L83" s="764"/>
      <c r="M83" s="764"/>
      <c r="N83" s="765"/>
      <c r="O83" s="36"/>
    </row>
    <row r="84" spans="1:15" s="38" customFormat="1" ht="12.75" customHeight="1" x14ac:dyDescent="0.25">
      <c r="A84" s="25"/>
      <c r="B84" s="717"/>
      <c r="C84" s="771" t="s">
        <v>86</v>
      </c>
      <c r="D84" s="771"/>
      <c r="E84" s="771"/>
      <c r="F84" s="771"/>
      <c r="G84" s="771"/>
      <c r="H84" s="771"/>
      <c r="I84" s="771"/>
      <c r="J84" s="771"/>
      <c r="K84" s="771"/>
      <c r="L84" s="771"/>
      <c r="M84" s="771"/>
      <c r="N84" s="772"/>
      <c r="O84" s="188"/>
    </row>
    <row r="85" spans="1:15" s="38" customFormat="1" ht="25.5" customHeight="1" x14ac:dyDescent="0.25">
      <c r="A85" s="25"/>
      <c r="B85" s="717"/>
      <c r="C85" s="771" t="s">
        <v>87</v>
      </c>
      <c r="D85" s="771"/>
      <c r="E85" s="771"/>
      <c r="F85" s="771"/>
      <c r="G85" s="771"/>
      <c r="H85" s="771"/>
      <c r="I85" s="771"/>
      <c r="J85" s="771"/>
      <c r="K85" s="771"/>
      <c r="L85" s="771"/>
      <c r="M85" s="771"/>
      <c r="N85" s="772"/>
      <c r="O85" s="188"/>
    </row>
    <row r="86" spans="1:15" s="38" customFormat="1" ht="12.75" customHeight="1" x14ac:dyDescent="0.25">
      <c r="A86" s="25"/>
      <c r="B86" s="717"/>
      <c r="C86" s="771" t="s">
        <v>88</v>
      </c>
      <c r="D86" s="771"/>
      <c r="E86" s="771"/>
      <c r="F86" s="771"/>
      <c r="G86" s="771"/>
      <c r="H86" s="771"/>
      <c r="I86" s="771"/>
      <c r="J86" s="771"/>
      <c r="K86" s="771"/>
      <c r="L86" s="771"/>
      <c r="M86" s="771"/>
      <c r="N86" s="772"/>
      <c r="O86" s="188"/>
    </row>
    <row r="87" spans="1:15" s="38" customFormat="1" ht="12.75" customHeight="1" x14ac:dyDescent="0.25">
      <c r="A87" s="25"/>
      <c r="B87" s="722"/>
      <c r="C87" s="771" t="s">
        <v>89</v>
      </c>
      <c r="D87" s="771"/>
      <c r="E87" s="771"/>
      <c r="F87" s="771"/>
      <c r="G87" s="771"/>
      <c r="H87" s="771"/>
      <c r="I87" s="771"/>
      <c r="J87" s="771"/>
      <c r="K87" s="771"/>
      <c r="L87" s="771"/>
      <c r="M87" s="771"/>
      <c r="N87" s="772"/>
      <c r="O87" s="188"/>
    </row>
    <row r="88" spans="1:15" s="38" customFormat="1" ht="12.75" customHeight="1" x14ac:dyDescent="0.25">
      <c r="A88" s="25"/>
      <c r="B88" s="716">
        <v>4.3</v>
      </c>
      <c r="C88" s="764" t="s">
        <v>96</v>
      </c>
      <c r="D88" s="764"/>
      <c r="E88" s="764"/>
      <c r="F88" s="764"/>
      <c r="G88" s="764"/>
      <c r="H88" s="764"/>
      <c r="I88" s="764"/>
      <c r="J88" s="764"/>
      <c r="K88" s="764"/>
      <c r="L88" s="764"/>
      <c r="M88" s="764"/>
      <c r="N88" s="765"/>
      <c r="O88" s="36"/>
    </row>
    <row r="89" spans="1:15" s="38" customFormat="1" ht="12.75" customHeight="1" x14ac:dyDescent="0.25">
      <c r="A89" s="25"/>
      <c r="B89" s="717"/>
      <c r="C89" s="771" t="s">
        <v>90</v>
      </c>
      <c r="D89" s="771"/>
      <c r="E89" s="771"/>
      <c r="F89" s="771"/>
      <c r="G89" s="771"/>
      <c r="H89" s="771"/>
      <c r="I89" s="771"/>
      <c r="J89" s="771"/>
      <c r="K89" s="771"/>
      <c r="L89" s="771"/>
      <c r="M89" s="771"/>
      <c r="N89" s="772"/>
      <c r="O89" s="188"/>
    </row>
    <row r="90" spans="1:15" s="38" customFormat="1" ht="12.75" customHeight="1" x14ac:dyDescent="0.25">
      <c r="A90" s="25"/>
      <c r="B90" s="717"/>
      <c r="C90" s="771" t="s">
        <v>91</v>
      </c>
      <c r="D90" s="771"/>
      <c r="E90" s="771"/>
      <c r="F90" s="771"/>
      <c r="G90" s="771"/>
      <c r="H90" s="771"/>
      <c r="I90" s="771"/>
      <c r="J90" s="771"/>
      <c r="K90" s="771"/>
      <c r="L90" s="771"/>
      <c r="M90" s="771"/>
      <c r="N90" s="772"/>
      <c r="O90" s="188"/>
    </row>
    <row r="91" spans="1:15" s="38" customFormat="1" ht="12.75" customHeight="1" x14ac:dyDescent="0.25">
      <c r="A91" s="25"/>
      <c r="B91" s="722"/>
      <c r="C91" s="773" t="s">
        <v>92</v>
      </c>
      <c r="D91" s="773"/>
      <c r="E91" s="773"/>
      <c r="F91" s="773"/>
      <c r="G91" s="773"/>
      <c r="H91" s="773"/>
      <c r="I91" s="773"/>
      <c r="J91" s="773"/>
      <c r="K91" s="773"/>
      <c r="L91" s="773"/>
      <c r="M91" s="773"/>
      <c r="N91" s="774"/>
      <c r="O91" s="188"/>
    </row>
    <row r="92" spans="1:15" s="38" customFormat="1" ht="12.75" customHeight="1" x14ac:dyDescent="0.25">
      <c r="A92" s="25"/>
      <c r="B92" s="716">
        <v>4.4000000000000004</v>
      </c>
      <c r="C92" s="726" t="s">
        <v>387</v>
      </c>
      <c r="D92" s="727"/>
      <c r="E92" s="727"/>
      <c r="F92" s="727"/>
      <c r="G92" s="727"/>
      <c r="H92" s="727"/>
      <c r="I92" s="727"/>
      <c r="J92" s="727"/>
      <c r="K92" s="727"/>
      <c r="L92" s="727"/>
      <c r="M92" s="727"/>
      <c r="N92" s="727"/>
      <c r="O92" s="728"/>
    </row>
    <row r="93" spans="1:15" s="38" customFormat="1" ht="12.75" customHeight="1" x14ac:dyDescent="0.25">
      <c r="A93" s="25"/>
      <c r="B93" s="717"/>
      <c r="C93" s="729"/>
      <c r="D93" s="730"/>
      <c r="E93" s="730"/>
      <c r="F93" s="730"/>
      <c r="G93" s="730"/>
      <c r="H93" s="730"/>
      <c r="I93" s="730"/>
      <c r="J93" s="730"/>
      <c r="K93" s="730"/>
      <c r="L93" s="730"/>
      <c r="M93" s="730"/>
      <c r="N93" s="730"/>
      <c r="O93" s="731"/>
    </row>
    <row r="94" spans="1:15" s="38" customFormat="1" ht="12.75" customHeight="1" x14ac:dyDescent="0.25">
      <c r="A94" s="25"/>
      <c r="B94" s="717"/>
      <c r="C94" s="729"/>
      <c r="D94" s="730"/>
      <c r="E94" s="730"/>
      <c r="F94" s="730"/>
      <c r="G94" s="730"/>
      <c r="H94" s="730"/>
      <c r="I94" s="730"/>
      <c r="J94" s="730"/>
      <c r="K94" s="730"/>
      <c r="L94" s="730"/>
      <c r="M94" s="730"/>
      <c r="N94" s="730"/>
      <c r="O94" s="731"/>
    </row>
    <row r="95" spans="1:15" s="38" customFormat="1" ht="12.75" customHeight="1" thickBot="1" x14ac:dyDescent="0.3">
      <c r="A95" s="25"/>
      <c r="B95" s="721"/>
      <c r="C95" s="741"/>
      <c r="D95" s="742"/>
      <c r="E95" s="742"/>
      <c r="F95" s="742"/>
      <c r="G95" s="742"/>
      <c r="H95" s="742"/>
      <c r="I95" s="742"/>
      <c r="J95" s="742"/>
      <c r="K95" s="742"/>
      <c r="L95" s="742"/>
      <c r="M95" s="742"/>
      <c r="N95" s="742"/>
      <c r="O95" s="743"/>
    </row>
    <row r="96" spans="1:15" s="38" customFormat="1" ht="25.5" customHeight="1" x14ac:dyDescent="0.25">
      <c r="A96" s="25"/>
      <c r="B96" s="39">
        <v>5</v>
      </c>
      <c r="C96" s="813" t="s">
        <v>101</v>
      </c>
      <c r="D96" s="814"/>
      <c r="E96" s="814"/>
      <c r="F96" s="814"/>
      <c r="G96" s="814"/>
      <c r="H96" s="814"/>
      <c r="I96" s="814"/>
      <c r="J96" s="814"/>
      <c r="K96" s="814"/>
      <c r="L96" s="814"/>
      <c r="M96" s="814"/>
      <c r="N96" s="815"/>
      <c r="O96" s="191"/>
    </row>
    <row r="97" spans="1:15" s="38" customFormat="1" ht="12.75" customHeight="1" x14ac:dyDescent="0.25">
      <c r="A97" s="25"/>
      <c r="B97" s="718">
        <v>5.0999999999999996</v>
      </c>
      <c r="C97" s="750" t="s">
        <v>386</v>
      </c>
      <c r="D97" s="751"/>
      <c r="E97" s="751"/>
      <c r="F97" s="751"/>
      <c r="G97" s="751"/>
      <c r="H97" s="751"/>
      <c r="I97" s="751"/>
      <c r="J97" s="751"/>
      <c r="K97" s="751"/>
      <c r="L97" s="751"/>
      <c r="M97" s="751"/>
      <c r="N97" s="751"/>
      <c r="O97" s="752"/>
    </row>
    <row r="98" spans="1:15" s="38" customFormat="1" ht="12.75" customHeight="1" x14ac:dyDescent="0.25">
      <c r="A98" s="25"/>
      <c r="B98" s="719"/>
      <c r="C98" s="744"/>
      <c r="D98" s="745"/>
      <c r="E98" s="745"/>
      <c r="F98" s="745"/>
      <c r="G98" s="745"/>
      <c r="H98" s="745"/>
      <c r="I98" s="745"/>
      <c r="J98" s="745"/>
      <c r="K98" s="745"/>
      <c r="L98" s="745"/>
      <c r="M98" s="745"/>
      <c r="N98" s="745"/>
      <c r="O98" s="746"/>
    </row>
    <row r="99" spans="1:15" s="38" customFormat="1" ht="12.75" customHeight="1" x14ac:dyDescent="0.25">
      <c r="A99" s="25"/>
      <c r="B99" s="719"/>
      <c r="C99" s="744"/>
      <c r="D99" s="745"/>
      <c r="E99" s="745"/>
      <c r="F99" s="745"/>
      <c r="G99" s="745"/>
      <c r="H99" s="745"/>
      <c r="I99" s="745"/>
      <c r="J99" s="745"/>
      <c r="K99" s="745"/>
      <c r="L99" s="745"/>
      <c r="M99" s="745"/>
      <c r="N99" s="745"/>
      <c r="O99" s="746"/>
    </row>
    <row r="100" spans="1:15" s="38" customFormat="1" ht="12.75" customHeight="1" x14ac:dyDescent="0.25">
      <c r="A100" s="25"/>
      <c r="B100" s="723"/>
      <c r="C100" s="779"/>
      <c r="D100" s="780"/>
      <c r="E100" s="780"/>
      <c r="F100" s="780"/>
      <c r="G100" s="780"/>
      <c r="H100" s="780"/>
      <c r="I100" s="780"/>
      <c r="J100" s="780"/>
      <c r="K100" s="780"/>
      <c r="L100" s="780"/>
      <c r="M100" s="780"/>
      <c r="N100" s="780"/>
      <c r="O100" s="781"/>
    </row>
    <row r="101" spans="1:15" s="38" customFormat="1" ht="12.75" customHeight="1" x14ac:dyDescent="0.25">
      <c r="A101" s="25"/>
      <c r="B101" s="718">
        <v>5.2</v>
      </c>
      <c r="C101" s="809" t="s">
        <v>102</v>
      </c>
      <c r="D101" s="809"/>
      <c r="E101" s="809"/>
      <c r="F101" s="809"/>
      <c r="G101" s="809"/>
      <c r="H101" s="809"/>
      <c r="I101" s="809"/>
      <c r="J101" s="809"/>
      <c r="K101" s="809"/>
      <c r="L101" s="809"/>
      <c r="M101" s="809"/>
      <c r="N101" s="810"/>
      <c r="O101" s="40"/>
    </row>
    <row r="102" spans="1:15" s="38" customFormat="1" ht="12.75" customHeight="1" x14ac:dyDescent="0.25">
      <c r="A102" s="25"/>
      <c r="B102" s="719"/>
      <c r="C102" s="792" t="s">
        <v>100</v>
      </c>
      <c r="D102" s="760"/>
      <c r="E102" s="760"/>
      <c r="F102" s="760"/>
      <c r="G102" s="760"/>
      <c r="H102" s="760"/>
      <c r="I102" s="760"/>
      <c r="J102" s="760"/>
      <c r="K102" s="760"/>
      <c r="L102" s="760"/>
      <c r="M102" s="760"/>
      <c r="N102" s="761"/>
      <c r="O102" s="3"/>
    </row>
    <row r="103" spans="1:15" s="38" customFormat="1" ht="12.75" customHeight="1" x14ac:dyDescent="0.25">
      <c r="A103" s="25"/>
      <c r="B103" s="719"/>
      <c r="C103" s="857" t="s">
        <v>283</v>
      </c>
      <c r="D103" s="783"/>
      <c r="E103" s="783"/>
      <c r="F103" s="783"/>
      <c r="G103" s="783"/>
      <c r="H103" s="783"/>
      <c r="I103" s="783"/>
      <c r="J103" s="783"/>
      <c r="K103" s="783"/>
      <c r="L103" s="783"/>
      <c r="M103" s="783"/>
      <c r="N103" s="784"/>
      <c r="O103" s="3"/>
    </row>
    <row r="104" spans="1:15" s="38" customFormat="1" ht="12.75" customHeight="1" x14ac:dyDescent="0.25">
      <c r="A104" s="25"/>
      <c r="B104" s="719"/>
      <c r="C104" s="789" t="s">
        <v>385</v>
      </c>
      <c r="D104" s="766"/>
      <c r="E104" s="766"/>
      <c r="F104" s="766"/>
      <c r="G104" s="766"/>
      <c r="H104" s="766"/>
      <c r="I104" s="766"/>
      <c r="J104" s="766"/>
      <c r="K104" s="766"/>
      <c r="L104" s="766"/>
      <c r="M104" s="766"/>
      <c r="N104" s="766"/>
      <c r="O104" s="790"/>
    </row>
    <row r="105" spans="1:15" s="38" customFormat="1" ht="12.75" customHeight="1" x14ac:dyDescent="0.25">
      <c r="A105" s="25"/>
      <c r="B105" s="719"/>
      <c r="C105" s="744"/>
      <c r="D105" s="745"/>
      <c r="E105" s="745"/>
      <c r="F105" s="745"/>
      <c r="G105" s="745"/>
      <c r="H105" s="745"/>
      <c r="I105" s="745"/>
      <c r="J105" s="745"/>
      <c r="K105" s="745"/>
      <c r="L105" s="745"/>
      <c r="M105" s="745"/>
      <c r="N105" s="745"/>
      <c r="O105" s="746"/>
    </row>
    <row r="106" spans="1:15" s="38" customFormat="1" ht="12.75" customHeight="1" x14ac:dyDescent="0.25">
      <c r="A106" s="25"/>
      <c r="B106" s="719"/>
      <c r="C106" s="744"/>
      <c r="D106" s="745"/>
      <c r="E106" s="745"/>
      <c r="F106" s="745"/>
      <c r="G106" s="745"/>
      <c r="H106" s="745"/>
      <c r="I106" s="745"/>
      <c r="J106" s="745"/>
      <c r="K106" s="745"/>
      <c r="L106" s="745"/>
      <c r="M106" s="745"/>
      <c r="N106" s="745"/>
      <c r="O106" s="746"/>
    </row>
    <row r="107" spans="1:15" s="38" customFormat="1" ht="12.75" customHeight="1" x14ac:dyDescent="0.25">
      <c r="A107" s="25"/>
      <c r="B107" s="719"/>
      <c r="C107" s="779"/>
      <c r="D107" s="780"/>
      <c r="E107" s="780"/>
      <c r="F107" s="780"/>
      <c r="G107" s="780"/>
      <c r="H107" s="780"/>
      <c r="I107" s="780"/>
      <c r="J107" s="780"/>
      <c r="K107" s="780"/>
      <c r="L107" s="780"/>
      <c r="M107" s="780"/>
      <c r="N107" s="780"/>
      <c r="O107" s="781"/>
    </row>
    <row r="108" spans="1:15" s="38" customFormat="1" ht="12.75" customHeight="1" x14ac:dyDescent="0.25">
      <c r="A108" s="25"/>
      <c r="B108" s="719"/>
      <c r="C108" s="816" t="s">
        <v>284</v>
      </c>
      <c r="D108" s="817"/>
      <c r="E108" s="817"/>
      <c r="F108" s="817"/>
      <c r="G108" s="817"/>
      <c r="H108" s="817"/>
      <c r="I108" s="817"/>
      <c r="J108" s="817"/>
      <c r="K108" s="817"/>
      <c r="L108" s="817"/>
      <c r="M108" s="817"/>
      <c r="N108" s="818"/>
      <c r="O108" s="3"/>
    </row>
    <row r="109" spans="1:15" s="38" customFormat="1" ht="12.75" customHeight="1" x14ac:dyDescent="0.25">
      <c r="A109" s="25"/>
      <c r="B109" s="719"/>
      <c r="C109" s="854" t="s">
        <v>285</v>
      </c>
      <c r="D109" s="855"/>
      <c r="E109" s="855"/>
      <c r="F109" s="855"/>
      <c r="G109" s="855"/>
      <c r="H109" s="855"/>
      <c r="I109" s="855"/>
      <c r="J109" s="855"/>
      <c r="K109" s="855"/>
      <c r="L109" s="855"/>
      <c r="M109" s="855"/>
      <c r="N109" s="855"/>
      <c r="O109" s="37"/>
    </row>
    <row r="110" spans="1:15" s="38" customFormat="1" ht="12.75" customHeight="1" x14ac:dyDescent="0.25">
      <c r="A110" s="25"/>
      <c r="B110" s="719"/>
      <c r="C110" s="854" t="s">
        <v>278</v>
      </c>
      <c r="D110" s="855"/>
      <c r="E110" s="855"/>
      <c r="F110" s="855"/>
      <c r="G110" s="855"/>
      <c r="H110" s="855"/>
      <c r="I110" s="855"/>
      <c r="J110" s="855"/>
      <c r="K110" s="855"/>
      <c r="L110" s="855"/>
      <c r="M110" s="855"/>
      <c r="N110" s="855"/>
      <c r="O110" s="3"/>
    </row>
    <row r="111" spans="1:15" s="38" customFormat="1" ht="12.75" customHeight="1" x14ac:dyDescent="0.25">
      <c r="A111" s="25"/>
      <c r="B111" s="719"/>
      <c r="C111" s="776" t="s">
        <v>384</v>
      </c>
      <c r="D111" s="777"/>
      <c r="E111" s="777"/>
      <c r="F111" s="777"/>
      <c r="G111" s="777"/>
      <c r="H111" s="777"/>
      <c r="I111" s="777"/>
      <c r="J111" s="777"/>
      <c r="K111" s="777"/>
      <c r="L111" s="777"/>
      <c r="M111" s="777"/>
      <c r="N111" s="777"/>
      <c r="O111" s="778"/>
    </row>
    <row r="112" spans="1:15" s="38" customFormat="1" ht="12.75" customHeight="1" x14ac:dyDescent="0.25">
      <c r="A112" s="25"/>
      <c r="B112" s="719"/>
      <c r="C112" s="744"/>
      <c r="D112" s="745"/>
      <c r="E112" s="745"/>
      <c r="F112" s="745"/>
      <c r="G112" s="745"/>
      <c r="H112" s="745"/>
      <c r="I112" s="745"/>
      <c r="J112" s="745"/>
      <c r="K112" s="745"/>
      <c r="L112" s="745"/>
      <c r="M112" s="745"/>
      <c r="N112" s="745"/>
      <c r="O112" s="746"/>
    </row>
    <row r="113" spans="1:15" s="38" customFormat="1" ht="12.75" customHeight="1" x14ac:dyDescent="0.25">
      <c r="A113" s="25"/>
      <c r="B113" s="719"/>
      <c r="C113" s="744"/>
      <c r="D113" s="745"/>
      <c r="E113" s="745"/>
      <c r="F113" s="745"/>
      <c r="G113" s="745"/>
      <c r="H113" s="745"/>
      <c r="I113" s="745"/>
      <c r="J113" s="745"/>
      <c r="K113" s="745"/>
      <c r="L113" s="745"/>
      <c r="M113" s="745"/>
      <c r="N113" s="745"/>
      <c r="O113" s="746"/>
    </row>
    <row r="114" spans="1:15" s="38" customFormat="1" ht="12.75" customHeight="1" thickBot="1" x14ac:dyDescent="0.3">
      <c r="A114" s="25"/>
      <c r="B114" s="720"/>
      <c r="C114" s="747"/>
      <c r="D114" s="748"/>
      <c r="E114" s="748"/>
      <c r="F114" s="748"/>
      <c r="G114" s="748"/>
      <c r="H114" s="748"/>
      <c r="I114" s="748"/>
      <c r="J114" s="748"/>
      <c r="K114" s="748"/>
      <c r="L114" s="748"/>
      <c r="M114" s="748"/>
      <c r="N114" s="748"/>
      <c r="O114" s="749"/>
    </row>
    <row r="115" spans="1:15" s="38" customFormat="1" ht="12.75" customHeight="1" x14ac:dyDescent="0.25">
      <c r="A115" s="25"/>
      <c r="B115" s="46">
        <v>6</v>
      </c>
      <c r="C115" s="856" t="s">
        <v>103</v>
      </c>
      <c r="D115" s="769"/>
      <c r="E115" s="769"/>
      <c r="F115" s="769"/>
      <c r="G115" s="769"/>
      <c r="H115" s="769"/>
      <c r="I115" s="769"/>
      <c r="J115" s="769"/>
      <c r="K115" s="769"/>
      <c r="L115" s="769"/>
      <c r="M115" s="769"/>
      <c r="N115" s="770"/>
      <c r="O115" s="192"/>
    </row>
    <row r="116" spans="1:15" s="38" customFormat="1" ht="38.25" customHeight="1" x14ac:dyDescent="0.25">
      <c r="A116" s="25"/>
      <c r="B116" s="47">
        <v>6.1</v>
      </c>
      <c r="C116" s="727" t="s">
        <v>405</v>
      </c>
      <c r="D116" s="811"/>
      <c r="E116" s="811"/>
      <c r="F116" s="811"/>
      <c r="G116" s="811"/>
      <c r="H116" s="811"/>
      <c r="I116" s="811"/>
      <c r="J116" s="811"/>
      <c r="K116" s="811"/>
      <c r="L116" s="811"/>
      <c r="M116" s="811"/>
      <c r="N116" s="812"/>
      <c r="O116" s="188"/>
    </row>
    <row r="117" spans="1:15" s="38" customFormat="1" ht="12.75" customHeight="1" x14ac:dyDescent="0.25">
      <c r="A117" s="25"/>
      <c r="B117" s="716">
        <v>6.2</v>
      </c>
      <c r="C117" s="726" t="s">
        <v>383</v>
      </c>
      <c r="D117" s="727"/>
      <c r="E117" s="727"/>
      <c r="F117" s="727"/>
      <c r="G117" s="727"/>
      <c r="H117" s="727"/>
      <c r="I117" s="727"/>
      <c r="J117" s="727"/>
      <c r="K117" s="727"/>
      <c r="L117" s="727"/>
      <c r="M117" s="727"/>
      <c r="N117" s="727"/>
      <c r="O117" s="728"/>
    </row>
    <row r="118" spans="1:15" s="38" customFormat="1" ht="12.75" customHeight="1" x14ac:dyDescent="0.25">
      <c r="A118" s="25"/>
      <c r="B118" s="717"/>
      <c r="C118" s="729"/>
      <c r="D118" s="730"/>
      <c r="E118" s="730"/>
      <c r="F118" s="730"/>
      <c r="G118" s="730"/>
      <c r="H118" s="730"/>
      <c r="I118" s="730"/>
      <c r="J118" s="730"/>
      <c r="K118" s="730"/>
      <c r="L118" s="730"/>
      <c r="M118" s="730"/>
      <c r="N118" s="730"/>
      <c r="O118" s="731"/>
    </row>
    <row r="119" spans="1:15" s="38" customFormat="1" ht="12.75" customHeight="1" x14ac:dyDescent="0.25">
      <c r="A119" s="25"/>
      <c r="B119" s="717"/>
      <c r="C119" s="729"/>
      <c r="D119" s="730"/>
      <c r="E119" s="730"/>
      <c r="F119" s="730"/>
      <c r="G119" s="730"/>
      <c r="H119" s="730"/>
      <c r="I119" s="730"/>
      <c r="J119" s="730"/>
      <c r="K119" s="730"/>
      <c r="L119" s="730"/>
      <c r="M119" s="730"/>
      <c r="N119" s="730"/>
      <c r="O119" s="731"/>
    </row>
    <row r="120" spans="1:15" s="38" customFormat="1" ht="12.75" customHeight="1" x14ac:dyDescent="0.25">
      <c r="A120" s="25"/>
      <c r="B120" s="722"/>
      <c r="C120" s="732"/>
      <c r="D120" s="733"/>
      <c r="E120" s="733"/>
      <c r="F120" s="733"/>
      <c r="G120" s="733"/>
      <c r="H120" s="733"/>
      <c r="I120" s="733"/>
      <c r="J120" s="733"/>
      <c r="K120" s="733"/>
      <c r="L120" s="733"/>
      <c r="M120" s="733"/>
      <c r="N120" s="733"/>
      <c r="O120" s="734"/>
    </row>
    <row r="121" spans="1:15" s="38" customFormat="1" ht="12.75" customHeight="1" x14ac:dyDescent="0.25">
      <c r="A121" s="25"/>
      <c r="B121" s="716">
        <v>6.3</v>
      </c>
      <c r="C121" s="733" t="s">
        <v>661</v>
      </c>
      <c r="D121" s="858"/>
      <c r="E121" s="858"/>
      <c r="F121" s="858"/>
      <c r="G121" s="858"/>
      <c r="H121" s="858"/>
      <c r="I121" s="858"/>
      <c r="J121" s="858"/>
      <c r="K121" s="858"/>
      <c r="L121" s="858"/>
      <c r="M121" s="858"/>
      <c r="N121" s="859"/>
      <c r="O121" s="40"/>
    </row>
    <row r="122" spans="1:15" s="38" customFormat="1" ht="12.75" customHeight="1" x14ac:dyDescent="0.25">
      <c r="A122" s="25"/>
      <c r="B122" s="717"/>
      <c r="C122" s="860" t="s">
        <v>662</v>
      </c>
      <c r="D122" s="773"/>
      <c r="E122" s="773"/>
      <c r="F122" s="773"/>
      <c r="G122" s="773"/>
      <c r="H122" s="773"/>
      <c r="I122" s="773"/>
      <c r="J122" s="773"/>
      <c r="K122" s="773"/>
      <c r="L122" s="773"/>
      <c r="M122" s="773"/>
      <c r="N122" s="774"/>
      <c r="O122" s="190"/>
    </row>
    <row r="123" spans="1:15" s="38" customFormat="1" ht="12.75" customHeight="1" x14ac:dyDescent="0.25">
      <c r="A123" s="25"/>
      <c r="B123" s="717"/>
      <c r="C123" s="826" t="s">
        <v>382</v>
      </c>
      <c r="D123" s="827"/>
      <c r="E123" s="827"/>
      <c r="F123" s="827"/>
      <c r="G123" s="827"/>
      <c r="H123" s="827"/>
      <c r="I123" s="827"/>
      <c r="J123" s="827"/>
      <c r="K123" s="827"/>
      <c r="L123" s="827"/>
      <c r="M123" s="827"/>
      <c r="N123" s="827"/>
      <c r="O123" s="828"/>
    </row>
    <row r="124" spans="1:15" s="38" customFormat="1" ht="12.75" customHeight="1" x14ac:dyDescent="0.25">
      <c r="A124" s="25"/>
      <c r="B124" s="717"/>
      <c r="C124" s="729"/>
      <c r="D124" s="730"/>
      <c r="E124" s="730"/>
      <c r="F124" s="730"/>
      <c r="G124" s="730"/>
      <c r="H124" s="730"/>
      <c r="I124" s="730"/>
      <c r="J124" s="730"/>
      <c r="K124" s="730"/>
      <c r="L124" s="730"/>
      <c r="M124" s="730"/>
      <c r="N124" s="730"/>
      <c r="O124" s="731"/>
    </row>
    <row r="125" spans="1:15" s="38" customFormat="1" ht="12.75" customHeight="1" x14ac:dyDescent="0.25">
      <c r="A125" s="25"/>
      <c r="B125" s="717"/>
      <c r="C125" s="729"/>
      <c r="D125" s="730"/>
      <c r="E125" s="730"/>
      <c r="F125" s="730"/>
      <c r="G125" s="730"/>
      <c r="H125" s="730"/>
      <c r="I125" s="730"/>
      <c r="J125" s="730"/>
      <c r="K125" s="730"/>
      <c r="L125" s="730"/>
      <c r="M125" s="730"/>
      <c r="N125" s="730"/>
      <c r="O125" s="731"/>
    </row>
    <row r="126" spans="1:15" s="38" customFormat="1" ht="12.75" customHeight="1" x14ac:dyDescent="0.25">
      <c r="A126" s="25"/>
      <c r="B126" s="717"/>
      <c r="C126" s="732"/>
      <c r="D126" s="733"/>
      <c r="E126" s="733"/>
      <c r="F126" s="733"/>
      <c r="G126" s="733"/>
      <c r="H126" s="733"/>
      <c r="I126" s="733"/>
      <c r="J126" s="733"/>
      <c r="K126" s="733"/>
      <c r="L126" s="733"/>
      <c r="M126" s="733"/>
      <c r="N126" s="733"/>
      <c r="O126" s="734"/>
    </row>
    <row r="127" spans="1:15" s="38" customFormat="1" ht="12.75" customHeight="1" x14ac:dyDescent="0.25">
      <c r="A127" s="25"/>
      <c r="B127" s="717"/>
      <c r="C127" s="806" t="s">
        <v>464</v>
      </c>
      <c r="D127" s="807"/>
      <c r="E127" s="807"/>
      <c r="F127" s="807"/>
      <c r="G127" s="807"/>
      <c r="H127" s="807"/>
      <c r="I127" s="807"/>
      <c r="J127" s="807"/>
      <c r="K127" s="807"/>
      <c r="L127" s="807"/>
      <c r="M127" s="807"/>
      <c r="N127" s="808"/>
      <c r="O127" s="188"/>
    </row>
    <row r="128" spans="1:15" s="38" customFormat="1" ht="12.75" customHeight="1" x14ac:dyDescent="0.25">
      <c r="A128" s="25"/>
      <c r="B128" s="717"/>
      <c r="C128" s="775" t="s">
        <v>465</v>
      </c>
      <c r="D128" s="771"/>
      <c r="E128" s="771"/>
      <c r="F128" s="771"/>
      <c r="G128" s="771"/>
      <c r="H128" s="771"/>
      <c r="I128" s="771"/>
      <c r="J128" s="771"/>
      <c r="K128" s="771"/>
      <c r="L128" s="771"/>
      <c r="M128" s="771"/>
      <c r="N128" s="772"/>
      <c r="O128" s="188"/>
    </row>
    <row r="129" spans="1:15" s="38" customFormat="1" ht="12.75" customHeight="1" x14ac:dyDescent="0.25">
      <c r="A129" s="25"/>
      <c r="B129" s="717"/>
      <c r="C129" s="775" t="s">
        <v>466</v>
      </c>
      <c r="D129" s="771"/>
      <c r="E129" s="771"/>
      <c r="F129" s="771"/>
      <c r="G129" s="771"/>
      <c r="H129" s="771"/>
      <c r="I129" s="771"/>
      <c r="J129" s="771"/>
      <c r="K129" s="771"/>
      <c r="L129" s="771"/>
      <c r="M129" s="771"/>
      <c r="N129" s="772"/>
      <c r="O129" s="190"/>
    </row>
    <row r="130" spans="1:15" s="38" customFormat="1" ht="12.75" customHeight="1" x14ac:dyDescent="0.25">
      <c r="A130" s="25"/>
      <c r="B130" s="717"/>
      <c r="C130" s="821" t="s">
        <v>257</v>
      </c>
      <c r="D130" s="821"/>
      <c r="E130" s="821"/>
      <c r="F130" s="821"/>
      <c r="G130" s="821"/>
      <c r="H130" s="821"/>
      <c r="I130" s="821"/>
      <c r="J130" s="821"/>
      <c r="K130" s="821"/>
      <c r="L130" s="821"/>
      <c r="M130" s="821"/>
      <c r="N130" s="822"/>
      <c r="O130" s="190"/>
    </row>
    <row r="131" spans="1:15" s="38" customFormat="1" ht="12.75" customHeight="1" x14ac:dyDescent="0.25">
      <c r="A131" s="25"/>
      <c r="B131" s="717"/>
      <c r="C131" s="735" t="s">
        <v>381</v>
      </c>
      <c r="D131" s="736"/>
      <c r="E131" s="736"/>
      <c r="F131" s="736"/>
      <c r="G131" s="736"/>
      <c r="H131" s="736"/>
      <c r="I131" s="736"/>
      <c r="J131" s="736"/>
      <c r="K131" s="736"/>
      <c r="L131" s="736"/>
      <c r="M131" s="736"/>
      <c r="N131" s="736"/>
      <c r="O131" s="737"/>
    </row>
    <row r="132" spans="1:15" s="38" customFormat="1" ht="12.75" customHeight="1" x14ac:dyDescent="0.25">
      <c r="A132" s="25"/>
      <c r="B132" s="717"/>
      <c r="C132" s="729"/>
      <c r="D132" s="730"/>
      <c r="E132" s="730"/>
      <c r="F132" s="730"/>
      <c r="G132" s="730"/>
      <c r="H132" s="730"/>
      <c r="I132" s="730"/>
      <c r="J132" s="730"/>
      <c r="K132" s="730"/>
      <c r="L132" s="730"/>
      <c r="M132" s="730"/>
      <c r="N132" s="730"/>
      <c r="O132" s="731"/>
    </row>
    <row r="133" spans="1:15" s="38" customFormat="1" ht="12.75" customHeight="1" x14ac:dyDescent="0.25">
      <c r="A133" s="25"/>
      <c r="B133" s="717"/>
      <c r="C133" s="729"/>
      <c r="D133" s="730"/>
      <c r="E133" s="730"/>
      <c r="F133" s="730"/>
      <c r="G133" s="730"/>
      <c r="H133" s="730"/>
      <c r="I133" s="730"/>
      <c r="J133" s="730"/>
      <c r="K133" s="730"/>
      <c r="L133" s="730"/>
      <c r="M133" s="730"/>
      <c r="N133" s="730"/>
      <c r="O133" s="731"/>
    </row>
    <row r="134" spans="1:15" s="38" customFormat="1" ht="12.75" customHeight="1" x14ac:dyDescent="0.25">
      <c r="A134" s="25"/>
      <c r="B134" s="717"/>
      <c r="C134" s="732"/>
      <c r="D134" s="733"/>
      <c r="E134" s="733"/>
      <c r="F134" s="733"/>
      <c r="G134" s="733"/>
      <c r="H134" s="733"/>
      <c r="I134" s="733"/>
      <c r="J134" s="733"/>
      <c r="K134" s="733"/>
      <c r="L134" s="733"/>
      <c r="M134" s="733"/>
      <c r="N134" s="733"/>
      <c r="O134" s="734"/>
    </row>
    <row r="135" spans="1:15" s="38" customFormat="1" ht="12.75" customHeight="1" x14ac:dyDescent="0.25">
      <c r="A135" s="25"/>
      <c r="B135" s="717"/>
      <c r="C135" s="724" t="s">
        <v>467</v>
      </c>
      <c r="D135" s="725"/>
      <c r="E135" s="725"/>
      <c r="F135" s="725"/>
      <c r="G135" s="725"/>
      <c r="H135" s="725"/>
      <c r="I135" s="725"/>
      <c r="J135" s="725"/>
      <c r="K135" s="725"/>
      <c r="L135" s="725"/>
      <c r="M135" s="725"/>
      <c r="N135" s="725"/>
      <c r="O135" s="188"/>
    </row>
    <row r="136" spans="1:15" s="38" customFormat="1" ht="12.75" customHeight="1" x14ac:dyDescent="0.25">
      <c r="A136" s="25"/>
      <c r="B136" s="722"/>
      <c r="C136" s="724" t="s">
        <v>468</v>
      </c>
      <c r="D136" s="725"/>
      <c r="E136" s="725"/>
      <c r="F136" s="725"/>
      <c r="G136" s="725"/>
      <c r="H136" s="725"/>
      <c r="I136" s="725"/>
      <c r="J136" s="725"/>
      <c r="K136" s="725"/>
      <c r="L136" s="725"/>
      <c r="M136" s="725"/>
      <c r="N136" s="725"/>
      <c r="O136" s="188"/>
    </row>
    <row r="137" spans="1:15" s="38" customFormat="1" ht="12.75" customHeight="1" x14ac:dyDescent="0.25">
      <c r="A137" s="25"/>
      <c r="B137" s="716">
        <v>6.4</v>
      </c>
      <c r="C137" s="726" t="s">
        <v>663</v>
      </c>
      <c r="D137" s="727"/>
      <c r="E137" s="727"/>
      <c r="F137" s="727"/>
      <c r="G137" s="727"/>
      <c r="H137" s="727"/>
      <c r="I137" s="727"/>
      <c r="J137" s="727"/>
      <c r="K137" s="727"/>
      <c r="L137" s="727"/>
      <c r="M137" s="727"/>
      <c r="N137" s="727"/>
      <c r="O137" s="728"/>
    </row>
    <row r="138" spans="1:15" s="38" customFormat="1" ht="12.75" customHeight="1" x14ac:dyDescent="0.25">
      <c r="A138" s="25"/>
      <c r="B138" s="717"/>
      <c r="C138" s="729"/>
      <c r="D138" s="730"/>
      <c r="E138" s="730"/>
      <c r="F138" s="730"/>
      <c r="G138" s="730"/>
      <c r="H138" s="730"/>
      <c r="I138" s="730"/>
      <c r="J138" s="730"/>
      <c r="K138" s="730"/>
      <c r="L138" s="730"/>
      <c r="M138" s="730"/>
      <c r="N138" s="730"/>
      <c r="O138" s="731"/>
    </row>
    <row r="139" spans="1:15" s="38" customFormat="1" ht="12.75" customHeight="1" x14ac:dyDescent="0.25">
      <c r="A139" s="25"/>
      <c r="B139" s="717"/>
      <c r="C139" s="729"/>
      <c r="D139" s="730"/>
      <c r="E139" s="730"/>
      <c r="F139" s="730"/>
      <c r="G139" s="730"/>
      <c r="H139" s="730"/>
      <c r="I139" s="730"/>
      <c r="J139" s="730"/>
      <c r="K139" s="730"/>
      <c r="L139" s="730"/>
      <c r="M139" s="730"/>
      <c r="N139" s="730"/>
      <c r="O139" s="731"/>
    </row>
    <row r="140" spans="1:15" s="38" customFormat="1" ht="12.75" customHeight="1" thickBot="1" x14ac:dyDescent="0.3">
      <c r="A140" s="25"/>
      <c r="B140" s="721"/>
      <c r="C140" s="741"/>
      <c r="D140" s="742"/>
      <c r="E140" s="742"/>
      <c r="F140" s="742"/>
      <c r="G140" s="742"/>
      <c r="H140" s="742"/>
      <c r="I140" s="742"/>
      <c r="J140" s="742"/>
      <c r="K140" s="742"/>
      <c r="L140" s="742"/>
      <c r="M140" s="742"/>
      <c r="N140" s="742"/>
      <c r="O140" s="743"/>
    </row>
    <row r="141" spans="1:15" s="38" customFormat="1" ht="12.75" customHeight="1" x14ac:dyDescent="0.25">
      <c r="A141" s="25"/>
      <c r="B141" s="39">
        <v>7</v>
      </c>
      <c r="C141" s="813" t="s">
        <v>104</v>
      </c>
      <c r="D141" s="814"/>
      <c r="E141" s="814"/>
      <c r="F141" s="814"/>
      <c r="G141" s="814"/>
      <c r="H141" s="814"/>
      <c r="I141" s="814"/>
      <c r="J141" s="814"/>
      <c r="K141" s="814"/>
      <c r="L141" s="814"/>
      <c r="M141" s="814"/>
      <c r="N141" s="815"/>
      <c r="O141" s="191"/>
    </row>
    <row r="142" spans="1:15" s="38" customFormat="1" ht="12.75" customHeight="1" x14ac:dyDescent="0.25">
      <c r="A142" s="25"/>
      <c r="B142" s="718">
        <v>7.1</v>
      </c>
      <c r="C142" s="750" t="s">
        <v>469</v>
      </c>
      <c r="D142" s="751"/>
      <c r="E142" s="751"/>
      <c r="F142" s="751"/>
      <c r="G142" s="751"/>
      <c r="H142" s="751"/>
      <c r="I142" s="751"/>
      <c r="J142" s="751"/>
      <c r="K142" s="751"/>
      <c r="L142" s="751"/>
      <c r="M142" s="751"/>
      <c r="N142" s="751"/>
      <c r="O142" s="752"/>
    </row>
    <row r="143" spans="1:15" s="38" customFormat="1" ht="12.75" customHeight="1" x14ac:dyDescent="0.25">
      <c r="A143" s="25"/>
      <c r="B143" s="719"/>
      <c r="C143" s="744"/>
      <c r="D143" s="745"/>
      <c r="E143" s="745"/>
      <c r="F143" s="745"/>
      <c r="G143" s="745"/>
      <c r="H143" s="745"/>
      <c r="I143" s="745"/>
      <c r="J143" s="745"/>
      <c r="K143" s="745"/>
      <c r="L143" s="745"/>
      <c r="M143" s="745"/>
      <c r="N143" s="745"/>
      <c r="O143" s="746"/>
    </row>
    <row r="144" spans="1:15" s="38" customFormat="1" ht="12.75" customHeight="1" x14ac:dyDescent="0.25">
      <c r="A144" s="25"/>
      <c r="B144" s="719"/>
      <c r="C144" s="744"/>
      <c r="D144" s="745"/>
      <c r="E144" s="745"/>
      <c r="F144" s="745"/>
      <c r="G144" s="745"/>
      <c r="H144" s="745"/>
      <c r="I144" s="745"/>
      <c r="J144" s="745"/>
      <c r="K144" s="745"/>
      <c r="L144" s="745"/>
      <c r="M144" s="745"/>
      <c r="N144" s="745"/>
      <c r="O144" s="746"/>
    </row>
    <row r="145" spans="1:15" s="38" customFormat="1" ht="12.75" customHeight="1" thickBot="1" x14ac:dyDescent="0.3">
      <c r="A145" s="25"/>
      <c r="B145" s="720"/>
      <c r="C145" s="747"/>
      <c r="D145" s="748"/>
      <c r="E145" s="748"/>
      <c r="F145" s="748"/>
      <c r="G145" s="748"/>
      <c r="H145" s="748"/>
      <c r="I145" s="748"/>
      <c r="J145" s="748"/>
      <c r="K145" s="748"/>
      <c r="L145" s="748"/>
      <c r="M145" s="748"/>
      <c r="N145" s="748"/>
      <c r="O145" s="749"/>
    </row>
    <row r="146" spans="1:15" s="38" customFormat="1" ht="25.5" customHeight="1" x14ac:dyDescent="0.25">
      <c r="A146" s="25"/>
      <c r="B146" s="46">
        <v>8</v>
      </c>
      <c r="C146" s="819" t="s">
        <v>110</v>
      </c>
      <c r="D146" s="820"/>
      <c r="E146" s="820"/>
      <c r="F146" s="820"/>
      <c r="G146" s="820"/>
      <c r="H146" s="820"/>
      <c r="I146" s="820"/>
      <c r="J146" s="820"/>
      <c r="K146" s="820"/>
      <c r="L146" s="820"/>
      <c r="M146" s="820"/>
      <c r="N146" s="820"/>
      <c r="O146" s="192"/>
    </row>
    <row r="147" spans="1:15" s="38" customFormat="1" ht="12.75" customHeight="1" x14ac:dyDescent="0.25">
      <c r="A147" s="25"/>
      <c r="B147" s="716">
        <v>8.1</v>
      </c>
      <c r="C147" s="791" t="s">
        <v>105</v>
      </c>
      <c r="D147" s="791"/>
      <c r="E147" s="791"/>
      <c r="F147" s="791"/>
      <c r="G147" s="791"/>
      <c r="H147" s="791"/>
      <c r="I147" s="791"/>
      <c r="J147" s="791"/>
      <c r="K147" s="791"/>
      <c r="L147" s="791"/>
      <c r="M147" s="791"/>
      <c r="N147" s="791"/>
      <c r="O147" s="36"/>
    </row>
    <row r="148" spans="1:15" s="38" customFormat="1" ht="25.5" customHeight="1" x14ac:dyDescent="0.25">
      <c r="A148" s="25"/>
      <c r="B148" s="717"/>
      <c r="C148" s="725" t="s">
        <v>106</v>
      </c>
      <c r="D148" s="725"/>
      <c r="E148" s="725"/>
      <c r="F148" s="725"/>
      <c r="G148" s="725"/>
      <c r="H148" s="725"/>
      <c r="I148" s="725"/>
      <c r="J148" s="725"/>
      <c r="K148" s="725"/>
      <c r="L148" s="725"/>
      <c r="M148" s="725"/>
      <c r="N148" s="725"/>
      <c r="O148" s="188"/>
    </row>
    <row r="149" spans="1:15" s="38" customFormat="1" ht="25.5" customHeight="1" x14ac:dyDescent="0.25">
      <c r="A149" s="25"/>
      <c r="B149" s="717"/>
      <c r="C149" s="725" t="s">
        <v>107</v>
      </c>
      <c r="D149" s="725"/>
      <c r="E149" s="725"/>
      <c r="F149" s="725"/>
      <c r="G149" s="725"/>
      <c r="H149" s="725"/>
      <c r="I149" s="725"/>
      <c r="J149" s="725"/>
      <c r="K149" s="725"/>
      <c r="L149" s="725"/>
      <c r="M149" s="725"/>
      <c r="N149" s="725"/>
      <c r="O149" s="188"/>
    </row>
    <row r="150" spans="1:15" s="38" customFormat="1" ht="12.75" customHeight="1" x14ac:dyDescent="0.25">
      <c r="A150" s="25"/>
      <c r="B150" s="717"/>
      <c r="C150" s="725" t="s">
        <v>108</v>
      </c>
      <c r="D150" s="725"/>
      <c r="E150" s="725"/>
      <c r="F150" s="725"/>
      <c r="G150" s="725"/>
      <c r="H150" s="725"/>
      <c r="I150" s="725"/>
      <c r="J150" s="725"/>
      <c r="K150" s="725"/>
      <c r="L150" s="725"/>
      <c r="M150" s="725"/>
      <c r="N150" s="725"/>
      <c r="O150" s="188"/>
    </row>
    <row r="151" spans="1:15" s="38" customFormat="1" ht="25.5" customHeight="1" x14ac:dyDescent="0.25">
      <c r="A151" s="25"/>
      <c r="B151" s="722"/>
      <c r="C151" s="785" t="s">
        <v>109</v>
      </c>
      <c r="D151" s="785"/>
      <c r="E151" s="785"/>
      <c r="F151" s="785"/>
      <c r="G151" s="785"/>
      <c r="H151" s="785"/>
      <c r="I151" s="785"/>
      <c r="J151" s="785"/>
      <c r="K151" s="785"/>
      <c r="L151" s="785"/>
      <c r="M151" s="785"/>
      <c r="N151" s="785"/>
      <c r="O151" s="188"/>
    </row>
    <row r="152" spans="1:15" s="38" customFormat="1" x14ac:dyDescent="0.25">
      <c r="A152" s="25"/>
      <c r="B152" s="716">
        <v>8.1999999999999993</v>
      </c>
      <c r="C152" s="726" t="s">
        <v>380</v>
      </c>
      <c r="D152" s="727"/>
      <c r="E152" s="727"/>
      <c r="F152" s="727"/>
      <c r="G152" s="727"/>
      <c r="H152" s="727"/>
      <c r="I152" s="727"/>
      <c r="J152" s="727"/>
      <c r="K152" s="727"/>
      <c r="L152" s="727"/>
      <c r="M152" s="727"/>
      <c r="N152" s="727"/>
      <c r="O152" s="728"/>
    </row>
    <row r="153" spans="1:15" s="38" customFormat="1" x14ac:dyDescent="0.25">
      <c r="A153" s="25"/>
      <c r="B153" s="717"/>
      <c r="C153" s="729"/>
      <c r="D153" s="730"/>
      <c r="E153" s="730"/>
      <c r="F153" s="730"/>
      <c r="G153" s="730"/>
      <c r="H153" s="730"/>
      <c r="I153" s="730"/>
      <c r="J153" s="730"/>
      <c r="K153" s="730"/>
      <c r="L153" s="730"/>
      <c r="M153" s="730"/>
      <c r="N153" s="730"/>
      <c r="O153" s="731"/>
    </row>
    <row r="154" spans="1:15" s="38" customFormat="1" x14ac:dyDescent="0.25">
      <c r="A154" s="25"/>
      <c r="B154" s="717"/>
      <c r="C154" s="729"/>
      <c r="D154" s="730"/>
      <c r="E154" s="730"/>
      <c r="F154" s="730"/>
      <c r="G154" s="730"/>
      <c r="H154" s="730"/>
      <c r="I154" s="730"/>
      <c r="J154" s="730"/>
      <c r="K154" s="730"/>
      <c r="L154" s="730"/>
      <c r="M154" s="730"/>
      <c r="N154" s="730"/>
      <c r="O154" s="731"/>
    </row>
    <row r="155" spans="1:15" s="38" customFormat="1" ht="13.5" thickBot="1" x14ac:dyDescent="0.3">
      <c r="A155" s="25"/>
      <c r="B155" s="721"/>
      <c r="C155" s="741"/>
      <c r="D155" s="742"/>
      <c r="E155" s="742"/>
      <c r="F155" s="742"/>
      <c r="G155" s="742"/>
      <c r="H155" s="742"/>
      <c r="I155" s="742"/>
      <c r="J155" s="742"/>
      <c r="K155" s="742"/>
      <c r="L155" s="742"/>
      <c r="M155" s="742"/>
      <c r="N155" s="742"/>
      <c r="O155" s="743"/>
    </row>
    <row r="156" spans="1:15" s="38" customFormat="1" ht="12.75" customHeight="1" x14ac:dyDescent="0.25">
      <c r="A156" s="25"/>
      <c r="B156" s="39">
        <v>9</v>
      </c>
      <c r="C156" s="786" t="s">
        <v>115</v>
      </c>
      <c r="D156" s="787"/>
      <c r="E156" s="787"/>
      <c r="F156" s="787"/>
      <c r="G156" s="787"/>
      <c r="H156" s="787"/>
      <c r="I156" s="787"/>
      <c r="J156" s="787"/>
      <c r="K156" s="787"/>
      <c r="L156" s="787"/>
      <c r="M156" s="787"/>
      <c r="N156" s="788"/>
      <c r="O156" s="191"/>
    </row>
    <row r="157" spans="1:15" s="38" customFormat="1" ht="12.75" customHeight="1" x14ac:dyDescent="0.25">
      <c r="A157" s="25"/>
      <c r="B157" s="718">
        <v>9.1</v>
      </c>
      <c r="C157" s="793" t="s">
        <v>116</v>
      </c>
      <c r="D157" s="793"/>
      <c r="E157" s="793"/>
      <c r="F157" s="793"/>
      <c r="G157" s="793"/>
      <c r="H157" s="793"/>
      <c r="I157" s="793"/>
      <c r="J157" s="793"/>
      <c r="K157" s="793"/>
      <c r="L157" s="793"/>
      <c r="M157" s="793"/>
      <c r="N157" s="794"/>
      <c r="O157" s="36"/>
    </row>
    <row r="158" spans="1:15" s="38" customFormat="1" ht="12.75" customHeight="1" x14ac:dyDescent="0.25">
      <c r="A158" s="25"/>
      <c r="B158" s="719"/>
      <c r="C158" s="760" t="s">
        <v>111</v>
      </c>
      <c r="D158" s="760"/>
      <c r="E158" s="760"/>
      <c r="F158" s="760"/>
      <c r="G158" s="760"/>
      <c r="H158" s="760"/>
      <c r="I158" s="760"/>
      <c r="J158" s="760"/>
      <c r="K158" s="760"/>
      <c r="L158" s="760"/>
      <c r="M158" s="760"/>
      <c r="N158" s="761"/>
      <c r="O158" s="37"/>
    </row>
    <row r="159" spans="1:15" s="38" customFormat="1" ht="12.75" customHeight="1" x14ac:dyDescent="0.25">
      <c r="A159" s="25"/>
      <c r="B159" s="719"/>
      <c r="C159" s="760" t="s">
        <v>112</v>
      </c>
      <c r="D159" s="760"/>
      <c r="E159" s="760"/>
      <c r="F159" s="760"/>
      <c r="G159" s="760"/>
      <c r="H159" s="760"/>
      <c r="I159" s="760"/>
      <c r="J159" s="760"/>
      <c r="K159" s="760"/>
      <c r="L159" s="760"/>
      <c r="M159" s="760"/>
      <c r="N159" s="761"/>
      <c r="O159" s="37"/>
    </row>
    <row r="160" spans="1:15" s="38" customFormat="1" ht="12.75" customHeight="1" x14ac:dyDescent="0.25">
      <c r="A160" s="25"/>
      <c r="B160" s="719"/>
      <c r="C160" s="760" t="s">
        <v>113</v>
      </c>
      <c r="D160" s="760"/>
      <c r="E160" s="760"/>
      <c r="F160" s="760"/>
      <c r="G160" s="760"/>
      <c r="H160" s="760"/>
      <c r="I160" s="760"/>
      <c r="J160" s="760"/>
      <c r="K160" s="760"/>
      <c r="L160" s="760"/>
      <c r="M160" s="760"/>
      <c r="N160" s="761"/>
      <c r="O160" s="37"/>
    </row>
    <row r="161" spans="1:15" s="38" customFormat="1" ht="12.75" customHeight="1" x14ac:dyDescent="0.25">
      <c r="A161" s="25"/>
      <c r="B161" s="719"/>
      <c r="C161" s="760" t="s">
        <v>114</v>
      </c>
      <c r="D161" s="760"/>
      <c r="E161" s="760"/>
      <c r="F161" s="760"/>
      <c r="G161" s="760"/>
      <c r="H161" s="760"/>
      <c r="I161" s="760"/>
      <c r="J161" s="760"/>
      <c r="K161" s="760"/>
      <c r="L161" s="760"/>
      <c r="M161" s="760"/>
      <c r="N161" s="761"/>
      <c r="O161" s="37"/>
    </row>
    <row r="162" spans="1:15" s="38" customFormat="1" ht="12.75" customHeight="1" x14ac:dyDescent="0.25">
      <c r="A162" s="25"/>
      <c r="B162" s="723"/>
      <c r="C162" s="783" t="s">
        <v>156</v>
      </c>
      <c r="D162" s="783"/>
      <c r="E162" s="783"/>
      <c r="F162" s="783"/>
      <c r="G162" s="783"/>
      <c r="H162" s="783"/>
      <c r="I162" s="783"/>
      <c r="J162" s="783"/>
      <c r="K162" s="783"/>
      <c r="L162" s="783"/>
      <c r="M162" s="783"/>
      <c r="N162" s="784"/>
      <c r="O162" s="37"/>
    </row>
    <row r="163" spans="1:15" s="38" customFormat="1" ht="12.75" customHeight="1" x14ac:dyDescent="0.25">
      <c r="A163" s="25"/>
      <c r="B163" s="718">
        <v>9.1999999999999993</v>
      </c>
      <c r="C163" s="750" t="s">
        <v>379</v>
      </c>
      <c r="D163" s="751"/>
      <c r="E163" s="751"/>
      <c r="F163" s="751"/>
      <c r="G163" s="751"/>
      <c r="H163" s="751"/>
      <c r="I163" s="751"/>
      <c r="J163" s="751"/>
      <c r="K163" s="751"/>
      <c r="L163" s="751"/>
      <c r="M163" s="751"/>
      <c r="N163" s="751"/>
      <c r="O163" s="752"/>
    </row>
    <row r="164" spans="1:15" s="38" customFormat="1" ht="12.75" customHeight="1" x14ac:dyDescent="0.25">
      <c r="A164" s="25"/>
      <c r="B164" s="719"/>
      <c r="C164" s="744"/>
      <c r="D164" s="745"/>
      <c r="E164" s="745"/>
      <c r="F164" s="745"/>
      <c r="G164" s="745"/>
      <c r="H164" s="745"/>
      <c r="I164" s="745"/>
      <c r="J164" s="745"/>
      <c r="K164" s="745"/>
      <c r="L164" s="745"/>
      <c r="M164" s="745"/>
      <c r="N164" s="745"/>
      <c r="O164" s="746"/>
    </row>
    <row r="165" spans="1:15" s="38" customFormat="1" ht="12.75" customHeight="1" x14ac:dyDescent="0.25">
      <c r="A165" s="25"/>
      <c r="B165" s="719"/>
      <c r="C165" s="744"/>
      <c r="D165" s="745"/>
      <c r="E165" s="745"/>
      <c r="F165" s="745"/>
      <c r="G165" s="745"/>
      <c r="H165" s="745"/>
      <c r="I165" s="745"/>
      <c r="J165" s="745"/>
      <c r="K165" s="745"/>
      <c r="L165" s="745"/>
      <c r="M165" s="745"/>
      <c r="N165" s="745"/>
      <c r="O165" s="746"/>
    </row>
    <row r="166" spans="1:15" s="38" customFormat="1" ht="12.75" customHeight="1" thickBot="1" x14ac:dyDescent="0.3">
      <c r="A166" s="25"/>
      <c r="B166" s="720"/>
      <c r="C166" s="747"/>
      <c r="D166" s="748"/>
      <c r="E166" s="748"/>
      <c r="F166" s="748"/>
      <c r="G166" s="748"/>
      <c r="H166" s="748"/>
      <c r="I166" s="748"/>
      <c r="J166" s="748"/>
      <c r="K166" s="748"/>
      <c r="L166" s="748"/>
      <c r="M166" s="748"/>
      <c r="N166" s="748"/>
      <c r="O166" s="749"/>
    </row>
    <row r="167" spans="1:15" s="38" customFormat="1" ht="25.5" customHeight="1" x14ac:dyDescent="0.25">
      <c r="A167" s="25"/>
      <c r="B167" s="46">
        <v>10</v>
      </c>
      <c r="C167" s="769" t="s">
        <v>122</v>
      </c>
      <c r="D167" s="769"/>
      <c r="E167" s="769"/>
      <c r="F167" s="769"/>
      <c r="G167" s="769"/>
      <c r="H167" s="769"/>
      <c r="I167" s="769"/>
      <c r="J167" s="769"/>
      <c r="K167" s="769"/>
      <c r="L167" s="769"/>
      <c r="M167" s="769"/>
      <c r="N167" s="770"/>
      <c r="O167" s="192"/>
    </row>
    <row r="168" spans="1:15" s="38" customFormat="1" ht="12.75" customHeight="1" x14ac:dyDescent="0.25">
      <c r="A168" s="25"/>
      <c r="B168" s="716">
        <v>10.1</v>
      </c>
      <c r="C168" s="782" t="s">
        <v>664</v>
      </c>
      <c r="D168" s="764"/>
      <c r="E168" s="764"/>
      <c r="F168" s="764"/>
      <c r="G168" s="764"/>
      <c r="H168" s="764"/>
      <c r="I168" s="764"/>
      <c r="J168" s="764"/>
      <c r="K168" s="764"/>
      <c r="L168" s="764"/>
      <c r="M168" s="764"/>
      <c r="N168" s="765"/>
      <c r="O168" s="36"/>
    </row>
    <row r="169" spans="1:15" s="38" customFormat="1" ht="12.75" customHeight="1" x14ac:dyDescent="0.25">
      <c r="A169" s="25"/>
      <c r="B169" s="717"/>
      <c r="C169" s="771" t="s">
        <v>117</v>
      </c>
      <c r="D169" s="771"/>
      <c r="E169" s="771"/>
      <c r="F169" s="771"/>
      <c r="G169" s="771"/>
      <c r="H169" s="771"/>
      <c r="I169" s="771"/>
      <c r="J169" s="771"/>
      <c r="K169" s="771"/>
      <c r="L169" s="771"/>
      <c r="M169" s="771"/>
      <c r="N169" s="772"/>
      <c r="O169" s="188"/>
    </row>
    <row r="170" spans="1:15" s="38" customFormat="1" ht="12.75" customHeight="1" x14ac:dyDescent="0.25">
      <c r="A170" s="25"/>
      <c r="B170" s="717"/>
      <c r="C170" s="771" t="s">
        <v>118</v>
      </c>
      <c r="D170" s="771"/>
      <c r="E170" s="771"/>
      <c r="F170" s="771"/>
      <c r="G170" s="771"/>
      <c r="H170" s="771"/>
      <c r="I170" s="771"/>
      <c r="J170" s="771"/>
      <c r="K170" s="771"/>
      <c r="L170" s="771"/>
      <c r="M170" s="771"/>
      <c r="N170" s="772"/>
      <c r="O170" s="188"/>
    </row>
    <row r="171" spans="1:15" s="38" customFormat="1" ht="12.75" customHeight="1" x14ac:dyDescent="0.25">
      <c r="A171" s="25"/>
      <c r="B171" s="717"/>
      <c r="C171" s="771" t="s">
        <v>119</v>
      </c>
      <c r="D171" s="771"/>
      <c r="E171" s="771"/>
      <c r="F171" s="771"/>
      <c r="G171" s="771"/>
      <c r="H171" s="771"/>
      <c r="I171" s="771"/>
      <c r="J171" s="771"/>
      <c r="K171" s="771"/>
      <c r="L171" s="771"/>
      <c r="M171" s="771"/>
      <c r="N171" s="772"/>
      <c r="O171" s="188"/>
    </row>
    <row r="172" spans="1:15" s="38" customFormat="1" ht="12.75" customHeight="1" x14ac:dyDescent="0.25">
      <c r="A172" s="25"/>
      <c r="B172" s="717"/>
      <c r="C172" s="771" t="s">
        <v>120</v>
      </c>
      <c r="D172" s="771"/>
      <c r="E172" s="771"/>
      <c r="F172" s="771"/>
      <c r="G172" s="771"/>
      <c r="H172" s="771"/>
      <c r="I172" s="771"/>
      <c r="J172" s="771"/>
      <c r="K172" s="771"/>
      <c r="L172" s="771"/>
      <c r="M172" s="771"/>
      <c r="N172" s="772"/>
      <c r="O172" s="188"/>
    </row>
    <row r="173" spans="1:15" s="38" customFormat="1" ht="12.75" customHeight="1" x14ac:dyDescent="0.25">
      <c r="A173" s="25"/>
      <c r="B173" s="717"/>
      <c r="C173" s="773" t="s">
        <v>121</v>
      </c>
      <c r="D173" s="773"/>
      <c r="E173" s="773"/>
      <c r="F173" s="773"/>
      <c r="G173" s="773"/>
      <c r="H173" s="773"/>
      <c r="I173" s="773"/>
      <c r="J173" s="773"/>
      <c r="K173" s="773"/>
      <c r="L173" s="773"/>
      <c r="M173" s="773"/>
      <c r="N173" s="774"/>
      <c r="O173" s="189"/>
    </row>
    <row r="174" spans="1:15" s="38" customFormat="1" ht="12.75" customHeight="1" x14ac:dyDescent="0.25">
      <c r="A174" s="25"/>
      <c r="B174" s="713">
        <v>10.199999999999999</v>
      </c>
      <c r="C174" s="726" t="s">
        <v>378</v>
      </c>
      <c r="D174" s="727"/>
      <c r="E174" s="727"/>
      <c r="F174" s="727"/>
      <c r="G174" s="727"/>
      <c r="H174" s="727"/>
      <c r="I174" s="727"/>
      <c r="J174" s="727"/>
      <c r="K174" s="727"/>
      <c r="L174" s="727"/>
      <c r="M174" s="727"/>
      <c r="N174" s="727"/>
      <c r="O174" s="728"/>
    </row>
    <row r="175" spans="1:15" s="38" customFormat="1" ht="12.75" customHeight="1" x14ac:dyDescent="0.25">
      <c r="A175" s="25"/>
      <c r="B175" s="714"/>
      <c r="C175" s="729"/>
      <c r="D175" s="730"/>
      <c r="E175" s="730"/>
      <c r="F175" s="730"/>
      <c r="G175" s="730"/>
      <c r="H175" s="730"/>
      <c r="I175" s="730"/>
      <c r="J175" s="730"/>
      <c r="K175" s="730"/>
      <c r="L175" s="730"/>
      <c r="M175" s="730"/>
      <c r="N175" s="730"/>
      <c r="O175" s="731"/>
    </row>
    <row r="176" spans="1:15" s="38" customFormat="1" ht="12.75" customHeight="1" x14ac:dyDescent="0.25">
      <c r="A176" s="25"/>
      <c r="B176" s="714"/>
      <c r="C176" s="729"/>
      <c r="D176" s="730"/>
      <c r="E176" s="730"/>
      <c r="F176" s="730"/>
      <c r="G176" s="730"/>
      <c r="H176" s="730"/>
      <c r="I176" s="730"/>
      <c r="J176" s="730"/>
      <c r="K176" s="730"/>
      <c r="L176" s="730"/>
      <c r="M176" s="730"/>
      <c r="N176" s="730"/>
      <c r="O176" s="731"/>
    </row>
    <row r="177" spans="1:17" s="38" customFormat="1" ht="12.75" customHeight="1" thickBot="1" x14ac:dyDescent="0.3">
      <c r="A177" s="25"/>
      <c r="B177" s="715"/>
      <c r="C177" s="741"/>
      <c r="D177" s="742"/>
      <c r="E177" s="742"/>
      <c r="F177" s="742"/>
      <c r="G177" s="742"/>
      <c r="H177" s="742"/>
      <c r="I177" s="742"/>
      <c r="J177" s="742"/>
      <c r="K177" s="742"/>
      <c r="L177" s="742"/>
      <c r="M177" s="742"/>
      <c r="N177" s="742"/>
      <c r="O177" s="743"/>
    </row>
    <row r="178" spans="1:17" x14ac:dyDescent="0.25">
      <c r="A178" s="25"/>
      <c r="B178" s="24"/>
      <c r="C178" s="25"/>
      <c r="D178" s="25"/>
      <c r="E178" s="25"/>
      <c r="F178" s="25"/>
      <c r="G178" s="25"/>
      <c r="H178" s="25"/>
      <c r="I178" s="25"/>
      <c r="J178" s="25"/>
      <c r="K178" s="25"/>
      <c r="L178" s="25"/>
      <c r="M178" s="25"/>
      <c r="N178" s="25"/>
      <c r="O178" s="25"/>
    </row>
    <row r="179" spans="1:17" ht="13.5" thickBot="1" x14ac:dyDescent="0.3">
      <c r="A179" s="25"/>
      <c r="B179" s="24"/>
      <c r="C179" s="25"/>
      <c r="D179" s="25"/>
      <c r="E179" s="25"/>
      <c r="F179" s="25"/>
      <c r="G179" s="25"/>
      <c r="H179" s="25"/>
      <c r="I179" s="25"/>
      <c r="J179" s="25"/>
      <c r="K179" s="25"/>
      <c r="L179" s="25"/>
      <c r="M179" s="25"/>
      <c r="N179" s="25"/>
      <c r="O179" s="25"/>
    </row>
    <row r="180" spans="1:17" ht="26.25" customHeight="1" x14ac:dyDescent="0.25">
      <c r="A180" s="25"/>
      <c r="B180" s="738" t="s">
        <v>370</v>
      </c>
      <c r="C180" s="739"/>
      <c r="D180" s="739"/>
      <c r="E180" s="739"/>
      <c r="F180" s="739"/>
      <c r="G180" s="739"/>
      <c r="H180" s="739"/>
      <c r="I180" s="739"/>
      <c r="J180" s="739"/>
      <c r="K180" s="739"/>
      <c r="L180" s="739"/>
      <c r="M180" s="739"/>
      <c r="N180" s="739"/>
      <c r="O180" s="740"/>
      <c r="P180" s="42"/>
      <c r="Q180" s="42"/>
    </row>
    <row r="181" spans="1:17" ht="65.25" customHeight="1" thickBot="1" x14ac:dyDescent="0.3">
      <c r="A181" s="25"/>
      <c r="B181" s="710" t="s">
        <v>855</v>
      </c>
      <c r="C181" s="711"/>
      <c r="D181" s="711"/>
      <c r="E181" s="711"/>
      <c r="F181" s="711"/>
      <c r="G181" s="711"/>
      <c r="H181" s="711"/>
      <c r="I181" s="711"/>
      <c r="J181" s="711"/>
      <c r="K181" s="711"/>
      <c r="L181" s="711"/>
      <c r="M181" s="711"/>
      <c r="N181" s="711"/>
      <c r="O181" s="712"/>
    </row>
    <row r="182" spans="1:17" x14ac:dyDescent="0.2">
      <c r="A182" s="25"/>
      <c r="B182" s="319"/>
      <c r="C182" s="319"/>
      <c r="D182" s="319"/>
      <c r="E182" s="319"/>
      <c r="F182" s="319"/>
      <c r="G182" s="319"/>
      <c r="H182" s="319"/>
      <c r="I182" s="319"/>
      <c r="J182" s="319"/>
      <c r="K182" s="319"/>
      <c r="L182" s="319"/>
      <c r="M182" s="319"/>
      <c r="N182" s="319"/>
      <c r="O182" s="320"/>
    </row>
    <row r="183" spans="1:17" x14ac:dyDescent="0.2">
      <c r="A183" s="25"/>
      <c r="B183" s="319"/>
      <c r="C183" s="319"/>
      <c r="D183" s="319"/>
      <c r="E183" s="319"/>
      <c r="F183" s="319"/>
      <c r="G183" s="319"/>
      <c r="H183" s="319"/>
      <c r="I183" s="319"/>
      <c r="J183" s="319"/>
      <c r="K183" s="319"/>
      <c r="L183" s="319"/>
      <c r="M183" s="319"/>
      <c r="N183" s="319"/>
      <c r="O183" s="320"/>
    </row>
    <row r="184" spans="1:17" ht="14.25" customHeight="1" x14ac:dyDescent="0.25">
      <c r="A184" s="25"/>
      <c r="B184" s="753" t="s">
        <v>255</v>
      </c>
      <c r="C184" s="753"/>
      <c r="D184" s="753"/>
      <c r="E184" s="753"/>
      <c r="F184" s="753"/>
      <c r="G184" s="25"/>
      <c r="H184" s="25"/>
      <c r="I184" s="25"/>
      <c r="J184" s="25"/>
      <c r="K184" s="25"/>
      <c r="L184" s="25"/>
      <c r="M184" s="25"/>
      <c r="N184" s="25"/>
      <c r="O184" s="25"/>
    </row>
    <row r="185" spans="1:17" x14ac:dyDescent="0.2">
      <c r="A185" s="25"/>
      <c r="B185" s="319"/>
      <c r="C185" s="319"/>
      <c r="D185" s="319"/>
      <c r="E185" s="319"/>
      <c r="F185" s="319"/>
      <c r="G185" s="319"/>
      <c r="H185" s="319"/>
      <c r="I185" s="319"/>
      <c r="J185" s="319"/>
      <c r="K185" s="319"/>
      <c r="L185" s="319"/>
      <c r="M185" s="319"/>
      <c r="N185" s="319"/>
      <c r="O185" s="320"/>
    </row>
    <row r="186" spans="1:17" x14ac:dyDescent="0.2">
      <c r="A186" s="25"/>
      <c r="B186" s="319"/>
      <c r="C186" s="319"/>
      <c r="D186" s="319"/>
      <c r="E186" s="319"/>
      <c r="F186" s="319"/>
      <c r="G186" s="319"/>
      <c r="H186" s="319"/>
      <c r="I186" s="319"/>
      <c r="J186" s="319"/>
      <c r="K186" s="319"/>
      <c r="L186" s="319"/>
      <c r="M186" s="319"/>
      <c r="N186" s="319"/>
      <c r="O186" s="320"/>
    </row>
    <row r="187" spans="1:17" x14ac:dyDescent="0.2">
      <c r="A187" s="25"/>
      <c r="B187" s="319"/>
      <c r="C187" s="319"/>
      <c r="D187" s="319"/>
      <c r="E187" s="319"/>
      <c r="F187" s="319"/>
      <c r="G187" s="319"/>
      <c r="H187" s="319"/>
      <c r="I187" s="319"/>
      <c r="J187" s="319"/>
      <c r="K187" s="319"/>
      <c r="L187" s="319"/>
      <c r="M187" s="319"/>
      <c r="N187" s="319"/>
      <c r="O187" s="320"/>
    </row>
    <row r="188" spans="1:17" x14ac:dyDescent="0.2">
      <c r="A188" s="25"/>
      <c r="B188" s="319"/>
      <c r="C188" s="319"/>
      <c r="D188" s="319"/>
      <c r="E188" s="319"/>
      <c r="F188" s="319"/>
      <c r="G188" s="319"/>
      <c r="H188" s="319"/>
      <c r="I188" s="319"/>
      <c r="J188" s="319"/>
      <c r="K188" s="319"/>
      <c r="L188" s="319"/>
      <c r="M188" s="319"/>
      <c r="N188" s="319"/>
      <c r="O188" s="320"/>
    </row>
    <row r="189" spans="1:17" ht="93.75" customHeight="1" x14ac:dyDescent="0.25">
      <c r="A189" s="25"/>
      <c r="B189" s="804" t="s">
        <v>856</v>
      </c>
      <c r="C189" s="805"/>
      <c r="D189" s="805"/>
      <c r="E189" s="805"/>
      <c r="F189" s="805"/>
      <c r="G189" s="805"/>
      <c r="H189" s="805"/>
      <c r="I189" s="805"/>
      <c r="J189" s="805"/>
      <c r="K189" s="805"/>
      <c r="L189" s="805"/>
      <c r="M189" s="805"/>
      <c r="N189" s="805"/>
      <c r="O189" s="805"/>
      <c r="P189" s="43"/>
      <c r="Q189" s="43"/>
    </row>
  </sheetData>
  <mergeCells count="152">
    <mergeCell ref="C174:O174"/>
    <mergeCell ref="C138:O140"/>
    <mergeCell ref="C157:N157"/>
    <mergeCell ref="B46:B49"/>
    <mergeCell ref="B36:B45"/>
    <mergeCell ref="B31:B35"/>
    <mergeCell ref="B24:O24"/>
    <mergeCell ref="C110:N110"/>
    <mergeCell ref="C115:N115"/>
    <mergeCell ref="C102:N102"/>
    <mergeCell ref="C103:N103"/>
    <mergeCell ref="C41:N41"/>
    <mergeCell ref="C42:N42"/>
    <mergeCell ref="C43:N43"/>
    <mergeCell ref="C73:N73"/>
    <mergeCell ref="C74:N74"/>
    <mergeCell ref="C85:N85"/>
    <mergeCell ref="C86:N86"/>
    <mergeCell ref="C121:N121"/>
    <mergeCell ref="C122:N122"/>
    <mergeCell ref="C109:N109"/>
    <mergeCell ref="C87:N87"/>
    <mergeCell ref="C84:N84"/>
    <mergeCell ref="C89:N89"/>
    <mergeCell ref="L21:O21"/>
    <mergeCell ref="H21:K21"/>
    <mergeCell ref="B21:G21"/>
    <mergeCell ref="C26:O26"/>
    <mergeCell ref="B22:G22"/>
    <mergeCell ref="H22:K22"/>
    <mergeCell ref="L22:O22"/>
    <mergeCell ref="C33:N33"/>
    <mergeCell ref="C32:N32"/>
    <mergeCell ref="B189:O189"/>
    <mergeCell ref="C35:N35"/>
    <mergeCell ref="C158:N158"/>
    <mergeCell ref="C127:N127"/>
    <mergeCell ref="C128:N128"/>
    <mergeCell ref="C129:N129"/>
    <mergeCell ref="C101:N101"/>
    <mergeCell ref="C116:N116"/>
    <mergeCell ref="C96:N96"/>
    <mergeCell ref="C88:N88"/>
    <mergeCell ref="C91:N91"/>
    <mergeCell ref="C108:N108"/>
    <mergeCell ref="C146:N146"/>
    <mergeCell ref="C141:N141"/>
    <mergeCell ref="C130:N130"/>
    <mergeCell ref="C90:N90"/>
    <mergeCell ref="B92:B95"/>
    <mergeCell ref="B88:B91"/>
    <mergeCell ref="B83:B87"/>
    <mergeCell ref="B72:B80"/>
    <mergeCell ref="B67:B70"/>
    <mergeCell ref="B59:B66"/>
    <mergeCell ref="B51:B58"/>
    <mergeCell ref="C123:O123"/>
    <mergeCell ref="C78:O80"/>
    <mergeCell ref="C77:O77"/>
    <mergeCell ref="C118:O120"/>
    <mergeCell ref="C117:O117"/>
    <mergeCell ref="C112:O114"/>
    <mergeCell ref="C39:N39"/>
    <mergeCell ref="C71:N71"/>
    <mergeCell ref="C72:N72"/>
    <mergeCell ref="C54:N54"/>
    <mergeCell ref="C55:N55"/>
    <mergeCell ref="C56:N56"/>
    <mergeCell ref="C57:N57"/>
    <mergeCell ref="C58:N58"/>
    <mergeCell ref="C52:N52"/>
    <mergeCell ref="C53:N53"/>
    <mergeCell ref="C62:N62"/>
    <mergeCell ref="C40:N40"/>
    <mergeCell ref="C47:O49"/>
    <mergeCell ref="C46:O46"/>
    <mergeCell ref="C68:O70"/>
    <mergeCell ref="C67:O67"/>
    <mergeCell ref="C44:N44"/>
    <mergeCell ref="C45:N45"/>
    <mergeCell ref="C38:N38"/>
    <mergeCell ref="C169:N169"/>
    <mergeCell ref="C170:N170"/>
    <mergeCell ref="C171:N171"/>
    <mergeCell ref="C172:N172"/>
    <mergeCell ref="C173:N173"/>
    <mergeCell ref="C167:N167"/>
    <mergeCell ref="C168:N168"/>
    <mergeCell ref="C159:N159"/>
    <mergeCell ref="C160:N160"/>
    <mergeCell ref="C161:N161"/>
    <mergeCell ref="C162:N162"/>
    <mergeCell ref="C150:N150"/>
    <mergeCell ref="C151:N151"/>
    <mergeCell ref="C156:N156"/>
    <mergeCell ref="C148:N148"/>
    <mergeCell ref="C136:N136"/>
    <mergeCell ref="C104:O104"/>
    <mergeCell ref="C98:O100"/>
    <mergeCell ref="C97:O97"/>
    <mergeCell ref="C93:O95"/>
    <mergeCell ref="C92:O92"/>
    <mergeCell ref="C147:N147"/>
    <mergeCell ref="C149:N149"/>
    <mergeCell ref="B101:B114"/>
    <mergeCell ref="B97:B100"/>
    <mergeCell ref="B184:F184"/>
    <mergeCell ref="C36:N36"/>
    <mergeCell ref="C31:N31"/>
    <mergeCell ref="C30:N30"/>
    <mergeCell ref="C37:N37"/>
    <mergeCell ref="C34:N34"/>
    <mergeCell ref="C75:N75"/>
    <mergeCell ref="C82:N82"/>
    <mergeCell ref="C83:N83"/>
    <mergeCell ref="C76:N76"/>
    <mergeCell ref="C81:N81"/>
    <mergeCell ref="C50:N50"/>
    <mergeCell ref="C64:N64"/>
    <mergeCell ref="C65:N65"/>
    <mergeCell ref="C66:N66"/>
    <mergeCell ref="C51:N51"/>
    <mergeCell ref="C63:N63"/>
    <mergeCell ref="C59:N59"/>
    <mergeCell ref="C60:N60"/>
    <mergeCell ref="C61:N61"/>
    <mergeCell ref="C111:O111"/>
    <mergeCell ref="C105:O107"/>
    <mergeCell ref="B181:O181"/>
    <mergeCell ref="B174:B177"/>
    <mergeCell ref="B168:B173"/>
    <mergeCell ref="B142:B145"/>
    <mergeCell ref="B137:B140"/>
    <mergeCell ref="B121:B136"/>
    <mergeCell ref="B117:B120"/>
    <mergeCell ref="B163:B166"/>
    <mergeCell ref="B157:B162"/>
    <mergeCell ref="B152:B155"/>
    <mergeCell ref="B147:B151"/>
    <mergeCell ref="C135:N135"/>
    <mergeCell ref="C137:O137"/>
    <mergeCell ref="C132:O134"/>
    <mergeCell ref="C131:O131"/>
    <mergeCell ref="C124:O126"/>
    <mergeCell ref="B180:O180"/>
    <mergeCell ref="C153:O155"/>
    <mergeCell ref="C152:O152"/>
    <mergeCell ref="C143:O145"/>
    <mergeCell ref="C142:O142"/>
    <mergeCell ref="C164:O166"/>
    <mergeCell ref="C163:O163"/>
    <mergeCell ref="C175:O177"/>
  </mergeCells>
  <conditionalFormatting sqref="O31:O45">
    <cfRule type="expression" dxfId="857" priority="34">
      <formula>UPPER($O$30)="No"</formula>
    </cfRule>
  </conditionalFormatting>
  <conditionalFormatting sqref="O51:O66">
    <cfRule type="expression" dxfId="856" priority="33">
      <formula>UPPER($O$50)="No"</formula>
    </cfRule>
  </conditionalFormatting>
  <conditionalFormatting sqref="O72:O76">
    <cfRule type="expression" dxfId="855" priority="32">
      <formula>UPPER($O$71)="No"</formula>
    </cfRule>
  </conditionalFormatting>
  <conditionalFormatting sqref="O82:O91">
    <cfRule type="expression" dxfId="854" priority="31">
      <formula>UPPER($O$81)="No"</formula>
    </cfRule>
  </conditionalFormatting>
  <conditionalFormatting sqref="O101:O103 O108:O110">
    <cfRule type="expression" dxfId="853" priority="30">
      <formula>UPPER($O$96)="No"</formula>
    </cfRule>
  </conditionalFormatting>
  <conditionalFormatting sqref="O116 O121:O122 O127:O130 O135:O136">
    <cfRule type="expression" dxfId="852" priority="29">
      <formula>UPPER($O$115)="No"</formula>
    </cfRule>
  </conditionalFormatting>
  <conditionalFormatting sqref="O147:O151">
    <cfRule type="expression" dxfId="851" priority="27">
      <formula>UPPER($O$146)="No"</formula>
    </cfRule>
  </conditionalFormatting>
  <conditionalFormatting sqref="O157:O162">
    <cfRule type="expression" dxfId="850" priority="26">
      <formula>UPPER($O$156)="No"</formula>
    </cfRule>
  </conditionalFormatting>
  <conditionalFormatting sqref="O168:O173">
    <cfRule type="expression" dxfId="849" priority="25">
      <formula>UPPER($O$167)="No"</formula>
    </cfRule>
  </conditionalFormatting>
  <conditionalFormatting sqref="O75:O76">
    <cfRule type="expression" dxfId="848" priority="24">
      <formula>UPPER($O$74)="No"</formula>
    </cfRule>
  </conditionalFormatting>
  <conditionalFormatting sqref="O109:O110">
    <cfRule type="expression" dxfId="847" priority="23">
      <formula>UPPER($O$108)="No"</formula>
    </cfRule>
  </conditionalFormatting>
  <conditionalFormatting sqref="O130">
    <cfRule type="expression" dxfId="846" priority="22">
      <formula>UPPER($O$129)="No"</formula>
    </cfRule>
  </conditionalFormatting>
  <conditionalFormatting sqref="C47:O49">
    <cfRule type="expression" dxfId="845" priority="19">
      <formula>UPPER($O$30)="No"</formula>
    </cfRule>
  </conditionalFormatting>
  <conditionalFormatting sqref="C68:O70">
    <cfRule type="expression" dxfId="844" priority="18">
      <formula>UPPER($O$50)="No"</formula>
    </cfRule>
  </conditionalFormatting>
  <conditionalFormatting sqref="C78:O80">
    <cfRule type="expression" dxfId="843" priority="3">
      <formula>UPPER($O$76)="No"</formula>
    </cfRule>
    <cfRule type="expression" dxfId="842" priority="4">
      <formula>UPPER($O$74)="No"</formula>
    </cfRule>
    <cfRule type="expression" dxfId="841" priority="17">
      <formula>UPPER($O$71)="No"</formula>
    </cfRule>
  </conditionalFormatting>
  <conditionalFormatting sqref="C93:O95">
    <cfRule type="expression" dxfId="840" priority="16">
      <formula>UPPER($O$81)="No"</formula>
    </cfRule>
  </conditionalFormatting>
  <conditionalFormatting sqref="C98:O100 C105:O107 C112:O114">
    <cfRule type="expression" dxfId="839" priority="15">
      <formula>UPPER($O$96)="No"</formula>
    </cfRule>
  </conditionalFormatting>
  <conditionalFormatting sqref="C105:O107">
    <cfRule type="expression" dxfId="838" priority="14">
      <formula>UPPER($O$103)="No"</formula>
    </cfRule>
  </conditionalFormatting>
  <conditionalFormatting sqref="C112:O114">
    <cfRule type="expression" dxfId="837" priority="2">
      <formula>UPPER($O$110)="No"</formula>
    </cfRule>
    <cfRule type="expression" dxfId="836" priority="13">
      <formula>UPPER($O$108)="No"</formula>
    </cfRule>
  </conditionalFormatting>
  <conditionalFormatting sqref="C118:O120">
    <cfRule type="expression" dxfId="835" priority="12">
      <formula>UPPER($O$115)="No"</formula>
    </cfRule>
  </conditionalFormatting>
  <conditionalFormatting sqref="C124:O126 C132:O134 C138:O140">
    <cfRule type="expression" dxfId="834" priority="11">
      <formula>UPPER($O$115)="No"</formula>
    </cfRule>
  </conditionalFormatting>
  <conditionalFormatting sqref="C124:O126">
    <cfRule type="expression" dxfId="833" priority="10">
      <formula>UPPER($O$122)="No"</formula>
    </cfRule>
  </conditionalFormatting>
  <conditionalFormatting sqref="C132:O134">
    <cfRule type="expression" dxfId="832" priority="1">
      <formula>UPPER($O$130)="No"</formula>
    </cfRule>
    <cfRule type="expression" dxfId="831" priority="9">
      <formula>UPPER($O$129)="No"</formula>
    </cfRule>
  </conditionalFormatting>
  <conditionalFormatting sqref="C143:O145">
    <cfRule type="expression" dxfId="830" priority="8">
      <formula>UPPER($O$141)="No"</formula>
    </cfRule>
  </conditionalFormatting>
  <conditionalFormatting sqref="C153:O155">
    <cfRule type="expression" dxfId="829" priority="7">
      <formula>UPPER($O$146)="No"</formula>
    </cfRule>
  </conditionalFormatting>
  <conditionalFormatting sqref="C164:O166">
    <cfRule type="expression" dxfId="828" priority="6">
      <formula>UPPER($O$156)="No"</formula>
    </cfRule>
  </conditionalFormatting>
  <conditionalFormatting sqref="C175:O177">
    <cfRule type="expression" dxfId="827" priority="5">
      <formula>UPPER($O$167)="No"</formula>
    </cfRule>
  </conditionalFormatting>
  <dataValidations count="3">
    <dataValidation type="list" allowBlank="1" showInputMessage="1" showErrorMessage="1" promptTitle="Yes or No" prompt="_x000a_" sqref="O30 O32:O35 O37:O45 O50 O52:O58 O156 O71 O73:O76 O81:O82 O84:O87 O89:O91 O96 O169:O173 O108:O110 O115:O116 O122 O127:O130 O135:O136 O141 O146 O65:O66 O158:O162 O167 O148:O151 O60:O63 O103">
      <formula1>"Yes,No"</formula1>
    </dataValidation>
    <dataValidation type="list" allowBlank="1" showInputMessage="1" showErrorMessage="1" promptTitle="Yes, No or N/A" prompt="_x000a_" sqref="O64">
      <formula1>"Yes,No,N/A"</formula1>
    </dataValidation>
    <dataValidation type="list" allowBlank="1" showInputMessage="1" showErrorMessage="1" promptTitle="Yes, No or N/A" prompt="_x000a_" sqref="O102">
      <formula1>"Yes,No, N/A"</formula1>
    </dataValidation>
  </dataValidations>
  <pageMargins left="0.39370078740157483" right="0.39370078740157483" top="0.39370078740157483" bottom="0.70866141732283472" header="0.31496062992125984" footer="0"/>
  <pageSetup paperSize="9" scale="63" fitToHeight="0" orientation="portrait" r:id="rId1"/>
  <headerFooter>
    <oddFooter>&amp;LNSQHS Standards Edition 2 Version 1.0 - Standard 6 Communicating for Safety
Page &amp;P of &amp;N&amp;CPrinted copies are uncontrolled&amp;R&amp;G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30"/>
  <sheetViews>
    <sheetView zoomScaleNormal="100" workbookViewId="0"/>
  </sheetViews>
  <sheetFormatPr defaultColWidth="9.140625" defaultRowHeight="12.75" x14ac:dyDescent="0.2"/>
  <cols>
    <col min="1" max="1" width="2.7109375" style="195" customWidth="1"/>
    <col min="2" max="2" width="9.140625" style="196"/>
    <col min="3" max="14" width="9.140625" style="195"/>
    <col min="15" max="29" width="20.7109375" style="196" customWidth="1"/>
    <col min="30" max="30" width="2.7109375" style="195" customWidth="1"/>
    <col min="31" max="32" width="10.7109375" style="196" customWidth="1"/>
    <col min="33" max="33" width="11.85546875" style="196" customWidth="1"/>
    <col min="34" max="34" width="11.42578125" style="196" bestFit="1" customWidth="1"/>
    <col min="35" max="16384" width="9.140625" style="195"/>
  </cols>
  <sheetData>
    <row r="1" spans="1:34" x14ac:dyDescent="0.2">
      <c r="A1" s="194"/>
      <c r="B1" s="193"/>
      <c r="C1" s="194"/>
      <c r="D1" s="194"/>
      <c r="E1" s="194"/>
      <c r="F1" s="194"/>
      <c r="G1" s="194"/>
      <c r="H1" s="194"/>
      <c r="I1" s="194"/>
      <c r="J1" s="194"/>
      <c r="K1" s="194"/>
      <c r="L1" s="194"/>
      <c r="M1" s="194"/>
      <c r="N1" s="194"/>
      <c r="O1" s="193"/>
      <c r="P1" s="193"/>
      <c r="Q1" s="193"/>
      <c r="R1" s="193"/>
      <c r="S1" s="193"/>
      <c r="T1" s="193"/>
      <c r="U1" s="193"/>
      <c r="V1" s="193"/>
      <c r="W1" s="193"/>
      <c r="X1" s="193"/>
      <c r="Y1" s="193"/>
      <c r="Z1" s="193"/>
      <c r="AA1" s="193"/>
      <c r="AB1" s="193"/>
      <c r="AC1" s="193"/>
      <c r="AD1" s="194"/>
      <c r="AE1" s="193"/>
      <c r="AF1" s="193"/>
      <c r="AG1" s="193"/>
      <c r="AH1" s="193"/>
    </row>
    <row r="2" spans="1:34" x14ac:dyDescent="0.2">
      <c r="A2" s="194"/>
      <c r="B2" s="193"/>
      <c r="C2" s="194"/>
      <c r="D2" s="194"/>
      <c r="E2" s="194"/>
      <c r="F2" s="194"/>
      <c r="G2" s="194"/>
      <c r="H2" s="194"/>
      <c r="I2" s="194"/>
      <c r="J2" s="194"/>
      <c r="K2" s="194"/>
      <c r="L2" s="194"/>
      <c r="M2" s="194"/>
      <c r="N2" s="194"/>
      <c r="O2" s="193"/>
      <c r="P2" s="193"/>
      <c r="Q2" s="193"/>
      <c r="R2" s="193"/>
      <c r="S2" s="193"/>
      <c r="T2" s="193"/>
      <c r="U2" s="193"/>
      <c r="V2" s="193"/>
      <c r="W2" s="193"/>
      <c r="X2" s="193"/>
      <c r="Y2" s="193"/>
      <c r="Z2" s="193"/>
      <c r="AA2" s="193"/>
      <c r="AB2" s="193"/>
      <c r="AC2" s="193"/>
      <c r="AD2" s="194"/>
      <c r="AE2" s="193"/>
      <c r="AF2" s="193"/>
      <c r="AG2" s="193"/>
      <c r="AH2" s="193"/>
    </row>
    <row r="3" spans="1:34" x14ac:dyDescent="0.2">
      <c r="A3" s="194"/>
      <c r="B3" s="193"/>
      <c r="C3" s="194"/>
      <c r="D3" s="194"/>
      <c r="E3" s="194"/>
      <c r="F3" s="194"/>
      <c r="G3" s="194"/>
      <c r="H3" s="194"/>
      <c r="I3" s="194"/>
      <c r="J3" s="194"/>
      <c r="K3" s="194"/>
      <c r="L3" s="194"/>
      <c r="M3" s="194"/>
      <c r="N3" s="194"/>
      <c r="O3" s="193"/>
      <c r="P3" s="193"/>
      <c r="Q3" s="193"/>
      <c r="R3" s="193"/>
      <c r="S3" s="193"/>
      <c r="T3" s="193"/>
      <c r="U3" s="193"/>
      <c r="V3" s="193"/>
      <c r="W3" s="193"/>
      <c r="X3" s="193"/>
      <c r="Y3" s="193"/>
      <c r="Z3" s="193"/>
      <c r="AA3" s="193"/>
      <c r="AB3" s="193"/>
      <c r="AC3" s="193"/>
      <c r="AD3" s="194"/>
      <c r="AE3" s="193"/>
      <c r="AF3" s="193"/>
      <c r="AG3" s="193"/>
      <c r="AH3" s="193"/>
    </row>
    <row r="4" spans="1:34" x14ac:dyDescent="0.2">
      <c r="A4" s="194"/>
      <c r="B4" s="193"/>
      <c r="C4" s="194"/>
      <c r="D4" s="194"/>
      <c r="E4" s="194"/>
      <c r="F4" s="194"/>
      <c r="G4" s="194"/>
      <c r="H4" s="194"/>
      <c r="I4" s="194"/>
      <c r="J4" s="194"/>
      <c r="K4" s="194"/>
      <c r="L4" s="194"/>
      <c r="M4" s="194"/>
      <c r="N4" s="194"/>
      <c r="O4" s="193"/>
      <c r="P4" s="193"/>
      <c r="Q4" s="193"/>
      <c r="R4" s="193"/>
      <c r="S4" s="193"/>
      <c r="T4" s="193"/>
      <c r="U4" s="193"/>
      <c r="V4" s="193"/>
      <c r="W4" s="193"/>
      <c r="X4" s="193"/>
      <c r="Y4" s="193"/>
      <c r="Z4" s="193"/>
      <c r="AA4" s="193"/>
      <c r="AB4" s="193"/>
      <c r="AC4" s="193"/>
      <c r="AD4" s="194"/>
      <c r="AE4" s="193"/>
      <c r="AF4" s="193"/>
      <c r="AG4" s="193"/>
      <c r="AH4" s="193"/>
    </row>
    <row r="5" spans="1:34" x14ac:dyDescent="0.2">
      <c r="A5" s="194"/>
      <c r="B5" s="193"/>
      <c r="C5" s="194"/>
      <c r="D5" s="194"/>
      <c r="E5" s="194"/>
      <c r="F5" s="194"/>
      <c r="G5" s="194"/>
      <c r="H5" s="194"/>
      <c r="I5" s="194"/>
      <c r="J5" s="194"/>
      <c r="K5" s="194"/>
      <c r="L5" s="194"/>
      <c r="M5" s="194"/>
      <c r="N5" s="194"/>
      <c r="O5" s="193"/>
      <c r="P5" s="193"/>
      <c r="Q5" s="193"/>
      <c r="R5" s="193"/>
      <c r="S5" s="193"/>
      <c r="T5" s="193"/>
      <c r="U5" s="193"/>
      <c r="V5" s="193"/>
      <c r="W5" s="193"/>
      <c r="X5" s="193"/>
      <c r="Y5" s="193"/>
      <c r="Z5" s="193"/>
      <c r="AA5" s="193"/>
      <c r="AB5" s="193"/>
      <c r="AC5" s="193"/>
      <c r="AD5" s="194"/>
      <c r="AE5" s="193"/>
      <c r="AF5" s="193"/>
      <c r="AG5" s="193"/>
      <c r="AH5" s="193"/>
    </row>
    <row r="6" spans="1:34" x14ac:dyDescent="0.2">
      <c r="A6" s="194"/>
      <c r="B6" s="193"/>
      <c r="C6" s="194"/>
      <c r="D6" s="194"/>
      <c r="E6" s="194"/>
      <c r="F6" s="194"/>
      <c r="G6" s="194"/>
      <c r="H6" s="194"/>
      <c r="I6" s="194"/>
      <c r="J6" s="194"/>
      <c r="K6" s="194"/>
      <c r="L6" s="194"/>
      <c r="M6" s="194"/>
      <c r="N6" s="194"/>
      <c r="O6" s="193"/>
      <c r="P6" s="193"/>
      <c r="Q6" s="193"/>
      <c r="R6" s="193"/>
      <c r="S6" s="193"/>
      <c r="T6" s="193"/>
      <c r="U6" s="193"/>
      <c r="V6" s="193"/>
      <c r="W6" s="193"/>
      <c r="X6" s="193"/>
      <c r="Y6" s="193"/>
      <c r="Z6" s="193"/>
      <c r="AA6" s="193"/>
      <c r="AB6" s="193"/>
      <c r="AC6" s="193"/>
      <c r="AD6" s="194"/>
      <c r="AE6" s="193"/>
      <c r="AF6" s="193"/>
      <c r="AG6" s="193"/>
      <c r="AH6" s="193"/>
    </row>
    <row r="7" spans="1:34" x14ac:dyDescent="0.2">
      <c r="A7" s="194"/>
      <c r="B7" s="193"/>
      <c r="C7" s="194"/>
      <c r="D7" s="194"/>
      <c r="E7" s="194"/>
      <c r="F7" s="194"/>
      <c r="G7" s="194"/>
      <c r="H7" s="194"/>
      <c r="I7" s="194"/>
      <c r="J7" s="194"/>
      <c r="K7" s="194"/>
      <c r="L7" s="194"/>
      <c r="M7" s="194"/>
      <c r="N7" s="194"/>
      <c r="O7" s="193"/>
      <c r="P7" s="193"/>
      <c r="Q7" s="193"/>
      <c r="R7" s="193"/>
      <c r="S7" s="193"/>
      <c r="T7" s="193"/>
      <c r="U7" s="193"/>
      <c r="V7" s="193"/>
      <c r="W7" s="193"/>
      <c r="X7" s="193"/>
      <c r="Y7" s="193"/>
      <c r="Z7" s="193"/>
      <c r="AA7" s="193"/>
      <c r="AB7" s="193"/>
      <c r="AC7" s="193"/>
      <c r="AD7" s="194"/>
      <c r="AE7" s="193"/>
      <c r="AF7" s="193"/>
      <c r="AG7" s="193"/>
      <c r="AH7" s="193"/>
    </row>
    <row r="8" spans="1:34" x14ac:dyDescent="0.2">
      <c r="A8" s="194"/>
      <c r="B8" s="193"/>
      <c r="C8" s="194"/>
      <c r="D8" s="194"/>
      <c r="E8" s="194"/>
      <c r="F8" s="194"/>
      <c r="G8" s="194"/>
      <c r="H8" s="194"/>
      <c r="I8" s="194"/>
      <c r="J8" s="194"/>
      <c r="K8" s="194"/>
      <c r="L8" s="194"/>
      <c r="M8" s="194"/>
      <c r="N8" s="194"/>
      <c r="O8" s="193"/>
      <c r="P8" s="193"/>
      <c r="Q8" s="193"/>
      <c r="R8" s="193"/>
      <c r="S8" s="193"/>
      <c r="T8" s="193"/>
      <c r="U8" s="193"/>
      <c r="V8" s="193"/>
      <c r="W8" s="193"/>
      <c r="X8" s="193"/>
      <c r="Y8" s="193"/>
      <c r="Z8" s="193"/>
      <c r="AA8" s="193"/>
      <c r="AB8" s="193"/>
      <c r="AC8" s="193"/>
      <c r="AD8" s="194"/>
      <c r="AE8" s="193"/>
      <c r="AF8" s="193"/>
      <c r="AG8" s="193"/>
      <c r="AH8" s="193"/>
    </row>
    <row r="9" spans="1:34" x14ac:dyDescent="0.2">
      <c r="A9" s="194"/>
      <c r="B9" s="193"/>
      <c r="C9" s="194"/>
      <c r="D9" s="194"/>
      <c r="E9" s="194"/>
      <c r="F9" s="194"/>
      <c r="G9" s="194"/>
      <c r="H9" s="194"/>
      <c r="I9" s="194"/>
      <c r="J9" s="194"/>
      <c r="K9" s="194"/>
      <c r="L9" s="194"/>
      <c r="M9" s="194"/>
      <c r="N9" s="194"/>
      <c r="O9" s="193"/>
      <c r="P9" s="193"/>
      <c r="Q9" s="193"/>
      <c r="R9" s="193"/>
      <c r="S9" s="193"/>
      <c r="T9" s="193"/>
      <c r="U9" s="193"/>
      <c r="V9" s="193"/>
      <c r="W9" s="193"/>
      <c r="X9" s="193"/>
      <c r="Y9" s="193"/>
      <c r="Z9" s="193"/>
      <c r="AA9" s="193"/>
      <c r="AB9" s="193"/>
      <c r="AC9" s="193"/>
      <c r="AD9" s="194"/>
      <c r="AE9" s="193"/>
      <c r="AF9" s="193"/>
      <c r="AG9" s="193"/>
      <c r="AH9" s="193"/>
    </row>
    <row r="10" spans="1:34" x14ac:dyDescent="0.2">
      <c r="A10" s="194"/>
      <c r="B10" s="193"/>
      <c r="C10" s="194"/>
      <c r="D10" s="194"/>
      <c r="E10" s="194"/>
      <c r="F10" s="194"/>
      <c r="G10" s="194"/>
      <c r="H10" s="194"/>
      <c r="I10" s="194"/>
      <c r="J10" s="194"/>
      <c r="K10" s="194"/>
      <c r="L10" s="194"/>
      <c r="M10" s="194"/>
      <c r="N10" s="194"/>
      <c r="O10" s="193"/>
      <c r="P10" s="193"/>
      <c r="Q10" s="193"/>
      <c r="R10" s="193"/>
      <c r="S10" s="193"/>
      <c r="T10" s="193"/>
      <c r="U10" s="193"/>
      <c r="V10" s="193"/>
      <c r="W10" s="193"/>
      <c r="X10" s="193"/>
      <c r="Y10" s="193"/>
      <c r="Z10" s="193"/>
      <c r="AA10" s="193"/>
      <c r="AB10" s="193"/>
      <c r="AC10" s="193"/>
      <c r="AD10" s="194"/>
      <c r="AE10" s="193"/>
      <c r="AF10" s="193"/>
      <c r="AG10" s="193"/>
      <c r="AH10" s="193"/>
    </row>
    <row r="11" spans="1:34" x14ac:dyDescent="0.2">
      <c r="A11" s="194"/>
      <c r="B11" s="193"/>
      <c r="C11" s="194"/>
      <c r="D11" s="194"/>
      <c r="E11" s="194"/>
      <c r="F11" s="194"/>
      <c r="G11" s="194"/>
      <c r="H11" s="194"/>
      <c r="I11" s="194"/>
      <c r="J11" s="194"/>
      <c r="K11" s="194"/>
      <c r="L11" s="194"/>
      <c r="M11" s="194"/>
      <c r="N11" s="194"/>
      <c r="O11" s="193"/>
      <c r="P11" s="193"/>
      <c r="Q11" s="193"/>
      <c r="R11" s="193"/>
      <c r="S11" s="193"/>
      <c r="T11" s="193"/>
      <c r="U11" s="193"/>
      <c r="V11" s="193"/>
      <c r="W11" s="193"/>
      <c r="X11" s="193"/>
      <c r="Y11" s="193"/>
      <c r="Z11" s="193"/>
      <c r="AA11" s="193"/>
      <c r="AB11" s="193"/>
      <c r="AC11" s="193"/>
      <c r="AD11" s="194"/>
      <c r="AE11" s="193"/>
      <c r="AF11" s="193"/>
      <c r="AG11" s="193"/>
      <c r="AH11" s="193"/>
    </row>
    <row r="12" spans="1:34" x14ac:dyDescent="0.2">
      <c r="A12" s="194"/>
      <c r="B12" s="193"/>
      <c r="C12" s="194"/>
      <c r="D12" s="194"/>
      <c r="E12" s="194"/>
      <c r="F12" s="194"/>
      <c r="G12" s="194"/>
      <c r="H12" s="194"/>
      <c r="I12" s="194"/>
      <c r="J12" s="194"/>
      <c r="K12" s="194"/>
      <c r="L12" s="194"/>
      <c r="M12" s="194"/>
      <c r="N12" s="194"/>
      <c r="O12" s="193"/>
      <c r="P12" s="193"/>
      <c r="Q12" s="193"/>
      <c r="R12" s="193"/>
      <c r="S12" s="193"/>
      <c r="T12" s="193"/>
      <c r="U12" s="193"/>
      <c r="V12" s="193"/>
      <c r="W12" s="193"/>
      <c r="X12" s="193"/>
      <c r="Y12" s="193"/>
      <c r="Z12" s="193"/>
      <c r="AA12" s="193"/>
      <c r="AB12" s="193"/>
      <c r="AC12" s="193"/>
      <c r="AD12" s="194"/>
      <c r="AE12" s="193"/>
      <c r="AF12" s="193"/>
      <c r="AG12" s="193"/>
      <c r="AH12" s="193"/>
    </row>
    <row r="13" spans="1:34" x14ac:dyDescent="0.2">
      <c r="A13" s="194"/>
      <c r="B13" s="193"/>
      <c r="C13" s="194"/>
      <c r="D13" s="194"/>
      <c r="E13" s="194"/>
      <c r="F13" s="194"/>
      <c r="G13" s="194"/>
      <c r="H13" s="194"/>
      <c r="I13" s="194"/>
      <c r="J13" s="194"/>
      <c r="K13" s="194"/>
      <c r="L13" s="194"/>
      <c r="M13" s="194"/>
      <c r="N13" s="194"/>
      <c r="O13" s="193"/>
      <c r="P13" s="193"/>
      <c r="Q13" s="193"/>
      <c r="R13" s="193"/>
      <c r="S13" s="193"/>
      <c r="T13" s="193"/>
      <c r="U13" s="193"/>
      <c r="V13" s="193"/>
      <c r="W13" s="193"/>
      <c r="X13" s="193"/>
      <c r="Y13" s="193"/>
      <c r="Z13" s="193"/>
      <c r="AA13" s="193"/>
      <c r="AB13" s="193"/>
      <c r="AC13" s="193"/>
      <c r="AD13" s="194"/>
      <c r="AE13" s="193"/>
      <c r="AF13" s="193"/>
      <c r="AG13" s="193"/>
      <c r="AH13" s="193"/>
    </row>
    <row r="14" spans="1:34" x14ac:dyDescent="0.2">
      <c r="A14" s="194"/>
      <c r="B14" s="193"/>
      <c r="C14" s="194"/>
      <c r="D14" s="194"/>
      <c r="E14" s="194"/>
      <c r="F14" s="194"/>
      <c r="G14" s="194"/>
      <c r="H14" s="194"/>
      <c r="I14" s="194"/>
      <c r="J14" s="194"/>
      <c r="K14" s="194"/>
      <c r="L14" s="194"/>
      <c r="M14" s="194"/>
      <c r="N14" s="194"/>
      <c r="O14" s="193"/>
      <c r="P14" s="193"/>
      <c r="Q14" s="193"/>
      <c r="R14" s="193"/>
      <c r="S14" s="193"/>
      <c r="T14" s="193"/>
      <c r="U14" s="193"/>
      <c r="V14" s="193"/>
      <c r="W14" s="193"/>
      <c r="X14" s="193"/>
      <c r="Y14" s="193"/>
      <c r="Z14" s="193"/>
      <c r="AA14" s="193"/>
      <c r="AB14" s="193"/>
      <c r="AC14" s="193"/>
      <c r="AD14" s="194"/>
      <c r="AE14" s="193"/>
      <c r="AF14" s="193"/>
      <c r="AG14" s="193"/>
      <c r="AH14" s="193"/>
    </row>
    <row r="15" spans="1:34" x14ac:dyDescent="0.2">
      <c r="A15" s="194"/>
      <c r="B15" s="193"/>
      <c r="C15" s="194"/>
      <c r="D15" s="194"/>
      <c r="E15" s="194"/>
      <c r="F15" s="194"/>
      <c r="G15" s="194"/>
      <c r="H15" s="194"/>
      <c r="I15" s="194"/>
      <c r="J15" s="194"/>
      <c r="K15" s="194"/>
      <c r="L15" s="194"/>
      <c r="M15" s="194"/>
      <c r="N15" s="194"/>
      <c r="O15" s="193"/>
      <c r="P15" s="193"/>
      <c r="Q15" s="193"/>
      <c r="R15" s="193"/>
      <c r="S15" s="193"/>
      <c r="T15" s="193"/>
      <c r="U15" s="193"/>
      <c r="V15" s="193"/>
      <c r="W15" s="193"/>
      <c r="X15" s="193"/>
      <c r="Y15" s="193"/>
      <c r="Z15" s="193"/>
      <c r="AA15" s="193"/>
      <c r="AB15" s="193"/>
      <c r="AC15" s="193"/>
      <c r="AD15" s="194"/>
      <c r="AE15" s="193"/>
      <c r="AF15" s="193"/>
      <c r="AG15" s="193"/>
      <c r="AH15" s="193"/>
    </row>
    <row r="16" spans="1:34" x14ac:dyDescent="0.2">
      <c r="A16" s="194"/>
      <c r="B16" s="193"/>
      <c r="C16" s="194"/>
      <c r="D16" s="194"/>
      <c r="E16" s="194"/>
      <c r="F16" s="194"/>
      <c r="G16" s="194"/>
      <c r="H16" s="194"/>
      <c r="I16" s="194"/>
      <c r="J16" s="194"/>
      <c r="K16" s="194"/>
      <c r="L16" s="194"/>
      <c r="M16" s="194"/>
      <c r="N16" s="194"/>
      <c r="O16" s="193"/>
      <c r="P16" s="193"/>
      <c r="Q16" s="193"/>
      <c r="R16" s="193"/>
      <c r="S16" s="193"/>
      <c r="T16" s="193"/>
      <c r="U16" s="193"/>
      <c r="V16" s="193"/>
      <c r="W16" s="193"/>
      <c r="X16" s="193"/>
      <c r="Y16" s="193"/>
      <c r="Z16" s="193"/>
      <c r="AA16" s="193"/>
      <c r="AB16" s="193"/>
      <c r="AC16" s="193"/>
      <c r="AD16" s="194"/>
      <c r="AE16" s="193"/>
      <c r="AF16" s="193"/>
      <c r="AG16" s="193"/>
      <c r="AH16" s="193"/>
    </row>
    <row r="17" spans="1:34" ht="13.5" thickBot="1" x14ac:dyDescent="0.25">
      <c r="A17" s="194"/>
      <c r="B17" s="193"/>
      <c r="C17" s="194"/>
      <c r="D17" s="194"/>
      <c r="E17" s="194"/>
      <c r="F17" s="194"/>
      <c r="G17" s="194"/>
      <c r="H17" s="194"/>
      <c r="I17" s="194"/>
      <c r="J17" s="194"/>
      <c r="K17" s="194"/>
      <c r="L17" s="194"/>
      <c r="M17" s="194"/>
      <c r="N17" s="194"/>
      <c r="O17" s="193"/>
      <c r="P17" s="193"/>
      <c r="Q17" s="193"/>
      <c r="R17" s="193"/>
      <c r="S17" s="193"/>
      <c r="T17" s="193"/>
      <c r="U17" s="193"/>
      <c r="V17" s="193"/>
      <c r="W17" s="193"/>
      <c r="X17" s="193"/>
      <c r="Y17" s="193"/>
      <c r="Z17" s="193"/>
      <c r="AA17" s="193"/>
      <c r="AB17" s="193"/>
      <c r="AC17" s="193"/>
      <c r="AD17" s="194"/>
      <c r="AE17" s="193"/>
      <c r="AF17" s="193"/>
      <c r="AG17" s="193"/>
      <c r="AH17" s="193"/>
    </row>
    <row r="18" spans="1:34" x14ac:dyDescent="0.2">
      <c r="A18" s="194"/>
      <c r="B18" s="926" t="s">
        <v>0</v>
      </c>
      <c r="C18" s="927"/>
      <c r="D18" s="927"/>
      <c r="E18" s="927"/>
      <c r="F18" s="927"/>
      <c r="G18" s="928"/>
      <c r="H18" s="929" t="s">
        <v>1</v>
      </c>
      <c r="I18" s="930"/>
      <c r="J18" s="930"/>
      <c r="K18" s="931"/>
      <c r="L18" s="929" t="s">
        <v>2</v>
      </c>
      <c r="M18" s="930"/>
      <c r="N18" s="931"/>
      <c r="O18" s="321"/>
      <c r="P18" s="193"/>
      <c r="Q18" s="193"/>
      <c r="R18" s="193"/>
      <c r="S18" s="193"/>
      <c r="T18" s="193"/>
      <c r="U18" s="193"/>
      <c r="V18" s="193"/>
      <c r="W18" s="193"/>
      <c r="X18" s="193"/>
      <c r="Y18" s="193"/>
      <c r="Z18" s="193"/>
      <c r="AA18" s="193"/>
      <c r="AB18" s="193"/>
      <c r="AC18" s="193"/>
      <c r="AD18" s="194"/>
      <c r="AE18" s="193"/>
      <c r="AF18" s="193"/>
      <c r="AG18" s="193"/>
      <c r="AH18" s="193"/>
    </row>
    <row r="19" spans="1:34" ht="13.5" thickBot="1" x14ac:dyDescent="0.25">
      <c r="A19" s="194"/>
      <c r="B19" s="937"/>
      <c r="C19" s="938"/>
      <c r="D19" s="938"/>
      <c r="E19" s="938"/>
      <c r="F19" s="938"/>
      <c r="G19" s="939"/>
      <c r="H19" s="934"/>
      <c r="I19" s="935"/>
      <c r="J19" s="935"/>
      <c r="K19" s="936"/>
      <c r="L19" s="844"/>
      <c r="M19" s="932"/>
      <c r="N19" s="933"/>
      <c r="O19" s="321"/>
      <c r="P19" s="193"/>
      <c r="Q19" s="193"/>
      <c r="R19" s="193"/>
      <c r="S19" s="193"/>
      <c r="T19" s="193"/>
      <c r="U19" s="193"/>
      <c r="V19" s="193"/>
      <c r="W19" s="193"/>
      <c r="X19" s="193"/>
      <c r="Y19" s="193"/>
      <c r="Z19" s="193"/>
      <c r="AA19" s="193"/>
      <c r="AB19" s="193"/>
      <c r="AC19" s="193"/>
      <c r="AD19" s="194"/>
      <c r="AE19" s="193"/>
      <c r="AF19" s="193"/>
      <c r="AG19" s="193"/>
      <c r="AH19" s="193"/>
    </row>
    <row r="20" spans="1:34" ht="13.5" thickBot="1" x14ac:dyDescent="0.25">
      <c r="A20" s="194"/>
      <c r="B20" s="193"/>
      <c r="C20" s="194"/>
      <c r="D20" s="194"/>
      <c r="E20" s="194"/>
      <c r="F20" s="194"/>
      <c r="G20" s="194"/>
      <c r="H20" s="194"/>
      <c r="I20" s="194"/>
      <c r="J20" s="194"/>
      <c r="K20" s="194"/>
      <c r="L20" s="194"/>
      <c r="M20" s="194"/>
      <c r="N20" s="194"/>
      <c r="O20" s="193"/>
      <c r="P20" s="193"/>
      <c r="Q20" s="193"/>
      <c r="R20" s="193"/>
      <c r="S20" s="193"/>
      <c r="T20" s="193"/>
      <c r="U20" s="193"/>
      <c r="V20" s="193"/>
      <c r="W20" s="193"/>
      <c r="X20" s="193"/>
      <c r="Y20" s="193"/>
      <c r="Z20" s="193"/>
      <c r="AA20" s="193"/>
      <c r="AB20" s="193"/>
      <c r="AC20" s="193"/>
      <c r="AD20" s="194"/>
      <c r="AE20" s="193"/>
      <c r="AF20" s="193"/>
      <c r="AG20" s="193"/>
      <c r="AH20" s="193"/>
    </row>
    <row r="21" spans="1:34" ht="13.5" thickBot="1" x14ac:dyDescent="0.25">
      <c r="A21" s="194"/>
      <c r="B21" s="869" t="s">
        <v>24</v>
      </c>
      <c r="C21" s="870"/>
      <c r="D21" s="870"/>
      <c r="E21" s="870"/>
      <c r="F21" s="870"/>
      <c r="G21" s="870"/>
      <c r="H21" s="870"/>
      <c r="I21" s="870"/>
      <c r="J21" s="870"/>
      <c r="K21" s="870"/>
      <c r="L21" s="870"/>
      <c r="M21" s="870"/>
      <c r="N21" s="871"/>
      <c r="O21" s="322"/>
      <c r="P21" s="193"/>
      <c r="Q21" s="193"/>
      <c r="R21" s="193"/>
      <c r="S21" s="193"/>
      <c r="T21" s="193"/>
      <c r="U21" s="193"/>
      <c r="V21" s="193"/>
      <c r="W21" s="193"/>
      <c r="X21" s="193"/>
      <c r="Y21" s="193"/>
      <c r="Z21" s="193"/>
      <c r="AA21" s="193"/>
      <c r="AB21" s="193"/>
      <c r="AC21" s="193"/>
      <c r="AD21" s="194"/>
      <c r="AE21" s="193"/>
      <c r="AF21" s="193"/>
      <c r="AG21" s="193"/>
      <c r="AH21" s="193"/>
    </row>
    <row r="22" spans="1:34" ht="13.5" thickBot="1" x14ac:dyDescent="0.25">
      <c r="A22" s="194"/>
      <c r="B22" s="872" t="s">
        <v>303</v>
      </c>
      <c r="C22" s="873"/>
      <c r="D22" s="873"/>
      <c r="E22" s="873"/>
      <c r="F22" s="873"/>
      <c r="G22" s="873"/>
      <c r="H22" s="873"/>
      <c r="I22" s="873"/>
      <c r="J22" s="873"/>
      <c r="K22" s="873"/>
      <c r="L22" s="873"/>
      <c r="M22" s="873"/>
      <c r="N22" s="874"/>
      <c r="O22" s="323"/>
      <c r="P22" s="193"/>
      <c r="Q22" s="193"/>
      <c r="R22" s="193"/>
      <c r="S22" s="193"/>
      <c r="T22" s="193"/>
      <c r="U22" s="193"/>
      <c r="V22" s="193"/>
      <c r="W22" s="193"/>
      <c r="X22" s="193"/>
      <c r="Y22" s="193"/>
      <c r="Z22" s="193"/>
      <c r="AA22" s="193"/>
      <c r="AB22" s="193"/>
      <c r="AC22" s="193"/>
      <c r="AD22" s="194"/>
      <c r="AE22" s="193"/>
      <c r="AF22" s="193"/>
      <c r="AG22" s="193"/>
      <c r="AH22" s="193"/>
    </row>
    <row r="23" spans="1:34" ht="13.5" thickBot="1" x14ac:dyDescent="0.25">
      <c r="A23" s="194"/>
      <c r="B23" s="193"/>
      <c r="C23" s="194"/>
      <c r="D23" s="194"/>
      <c r="E23" s="194"/>
      <c r="F23" s="194"/>
      <c r="G23" s="194"/>
      <c r="H23" s="194"/>
      <c r="I23" s="194"/>
      <c r="J23" s="194"/>
      <c r="K23" s="194"/>
      <c r="L23" s="194"/>
      <c r="M23" s="194"/>
      <c r="N23" s="194"/>
      <c r="O23" s="193"/>
      <c r="P23" s="193"/>
      <c r="Q23" s="193"/>
      <c r="R23" s="193"/>
      <c r="S23" s="193"/>
      <c r="T23" s="193"/>
      <c r="U23" s="193"/>
      <c r="V23" s="193"/>
      <c r="W23" s="193"/>
      <c r="X23" s="193"/>
      <c r="Y23" s="193"/>
      <c r="Z23" s="193"/>
      <c r="AA23" s="193"/>
      <c r="AB23" s="193"/>
      <c r="AC23" s="193"/>
      <c r="AD23" s="194"/>
      <c r="AE23" s="193"/>
      <c r="AF23" s="193"/>
      <c r="AG23" s="193"/>
      <c r="AH23" s="193"/>
    </row>
    <row r="24" spans="1:34" ht="37.5" customHeight="1" thickBot="1" x14ac:dyDescent="0.25">
      <c r="A24" s="194"/>
      <c r="B24" s="311" t="s">
        <v>164</v>
      </c>
      <c r="C24" s="875" t="s">
        <v>301</v>
      </c>
      <c r="D24" s="875"/>
      <c r="E24" s="875"/>
      <c r="F24" s="875"/>
      <c r="G24" s="875"/>
      <c r="H24" s="875"/>
      <c r="I24" s="875"/>
      <c r="J24" s="875"/>
      <c r="K24" s="875"/>
      <c r="L24" s="875"/>
      <c r="M24" s="875"/>
      <c r="N24" s="876"/>
      <c r="O24" s="324"/>
      <c r="P24" s="193"/>
      <c r="Q24" s="193"/>
      <c r="R24" s="193"/>
      <c r="S24" s="193"/>
      <c r="T24" s="193"/>
      <c r="U24" s="193"/>
      <c r="V24" s="193"/>
      <c r="W24" s="193"/>
      <c r="X24" s="193"/>
      <c r="Y24" s="193"/>
      <c r="Z24" s="193"/>
      <c r="AA24" s="193"/>
      <c r="AB24" s="193"/>
      <c r="AC24" s="193"/>
      <c r="AD24" s="194"/>
      <c r="AE24" s="193"/>
      <c r="AF24" s="193"/>
      <c r="AG24" s="193"/>
      <c r="AH24" s="193"/>
    </row>
    <row r="25" spans="1:34" x14ac:dyDescent="0.2">
      <c r="A25" s="194"/>
      <c r="B25" s="193"/>
      <c r="C25" s="194"/>
      <c r="D25" s="194"/>
      <c r="E25" s="194"/>
      <c r="F25" s="194"/>
      <c r="G25" s="194"/>
      <c r="H25" s="194"/>
      <c r="I25" s="194"/>
      <c r="J25" s="194"/>
      <c r="K25" s="194"/>
      <c r="L25" s="194"/>
      <c r="M25" s="194"/>
      <c r="N25" s="194"/>
      <c r="O25" s="193"/>
      <c r="P25" s="193"/>
      <c r="Q25" s="193"/>
      <c r="R25" s="193"/>
      <c r="S25" s="193"/>
      <c r="T25" s="193"/>
      <c r="U25" s="193"/>
      <c r="V25" s="193"/>
      <c r="W25" s="193"/>
      <c r="X25" s="193"/>
      <c r="Y25" s="193"/>
      <c r="Z25" s="193"/>
      <c r="AA25" s="193"/>
      <c r="AB25" s="193"/>
      <c r="AC25" s="193"/>
      <c r="AD25" s="194"/>
      <c r="AE25" s="193"/>
      <c r="AF25" s="193"/>
      <c r="AG25" s="193"/>
      <c r="AH25" s="193"/>
    </row>
    <row r="26" spans="1:34" ht="13.5" thickBot="1" x14ac:dyDescent="0.25">
      <c r="A26" s="205"/>
      <c r="B26" s="193"/>
      <c r="C26" s="194"/>
      <c r="D26" s="194"/>
      <c r="E26" s="194"/>
      <c r="F26" s="194"/>
      <c r="G26" s="194"/>
      <c r="H26" s="194"/>
      <c r="I26" s="194"/>
      <c r="J26" s="194"/>
      <c r="K26" s="194"/>
      <c r="L26" s="194"/>
      <c r="M26" s="194"/>
      <c r="N26" s="194"/>
      <c r="O26" s="193"/>
      <c r="P26" s="193"/>
      <c r="Q26" s="193"/>
      <c r="R26" s="193"/>
      <c r="S26" s="193"/>
      <c r="T26" s="193"/>
      <c r="U26" s="193"/>
      <c r="V26" s="193"/>
      <c r="W26" s="193"/>
      <c r="X26" s="193"/>
      <c r="Y26" s="193"/>
      <c r="Z26" s="193"/>
      <c r="AA26" s="193"/>
      <c r="AB26" s="193"/>
      <c r="AC26" s="193"/>
      <c r="AD26" s="194"/>
      <c r="AE26" s="193"/>
      <c r="AF26" s="193"/>
      <c r="AG26" s="193"/>
      <c r="AH26" s="193"/>
    </row>
    <row r="27" spans="1:34" ht="39" thickBot="1" x14ac:dyDescent="0.25">
      <c r="A27" s="205"/>
      <c r="B27" s="198" t="s">
        <v>11</v>
      </c>
      <c r="C27" s="199"/>
      <c r="D27" s="199"/>
      <c r="E27" s="199"/>
      <c r="F27" s="199"/>
      <c r="G27" s="199"/>
      <c r="H27" s="199"/>
      <c r="I27" s="199"/>
      <c r="J27" s="199"/>
      <c r="K27" s="199"/>
      <c r="L27" s="199"/>
      <c r="M27" s="199"/>
      <c r="N27" s="199"/>
      <c r="O27" s="200" t="s">
        <v>5</v>
      </c>
      <c r="P27" s="200" t="s">
        <v>6</v>
      </c>
      <c r="Q27" s="200" t="s">
        <v>7</v>
      </c>
      <c r="R27" s="200" t="s">
        <v>8</v>
      </c>
      <c r="S27" s="200" t="s">
        <v>9</v>
      </c>
      <c r="T27" s="200" t="s">
        <v>12</v>
      </c>
      <c r="U27" s="200" t="s">
        <v>13</v>
      </c>
      <c r="V27" s="200" t="s">
        <v>14</v>
      </c>
      <c r="W27" s="200" t="s">
        <v>15</v>
      </c>
      <c r="X27" s="200" t="s">
        <v>16</v>
      </c>
      <c r="Y27" s="200" t="s">
        <v>50</v>
      </c>
      <c r="Z27" s="200" t="s">
        <v>51</v>
      </c>
      <c r="AA27" s="200" t="s">
        <v>52</v>
      </c>
      <c r="AB27" s="200" t="s">
        <v>53</v>
      </c>
      <c r="AC27" s="201" t="s">
        <v>54</v>
      </c>
      <c r="AD27" s="194"/>
      <c r="AE27" s="202" t="s">
        <v>158</v>
      </c>
      <c r="AF27" s="203" t="s">
        <v>159</v>
      </c>
      <c r="AG27" s="203" t="s">
        <v>160</v>
      </c>
      <c r="AH27" s="204" t="s">
        <v>21</v>
      </c>
    </row>
    <row r="28" spans="1:34" ht="12.75" customHeight="1" thickBot="1" x14ac:dyDescent="0.25">
      <c r="A28" s="205"/>
      <c r="B28" s="197"/>
      <c r="C28" s="266"/>
      <c r="D28" s="266"/>
      <c r="E28" s="266"/>
      <c r="F28" s="266"/>
      <c r="G28" s="266"/>
      <c r="H28" s="266"/>
      <c r="I28" s="266"/>
      <c r="J28" s="266"/>
      <c r="K28" s="266"/>
      <c r="L28" s="266"/>
      <c r="M28" s="266"/>
      <c r="N28" s="326" t="s">
        <v>10</v>
      </c>
      <c r="O28" s="327"/>
      <c r="P28" s="327"/>
      <c r="Q28" s="327"/>
      <c r="R28" s="328"/>
      <c r="S28" s="328"/>
      <c r="T28" s="328"/>
      <c r="U28" s="328"/>
      <c r="V28" s="328"/>
      <c r="W28" s="328"/>
      <c r="X28" s="328"/>
      <c r="Y28" s="328"/>
      <c r="Z28" s="328"/>
      <c r="AA28" s="328"/>
      <c r="AB28" s="328"/>
      <c r="AC28" s="329"/>
      <c r="AD28" s="194"/>
      <c r="AE28" s="863"/>
      <c r="AF28" s="864"/>
      <c r="AG28" s="864"/>
      <c r="AH28" s="865"/>
    </row>
    <row r="29" spans="1:34" x14ac:dyDescent="0.2">
      <c r="A29" s="194"/>
      <c r="B29" s="206">
        <v>1</v>
      </c>
      <c r="C29" s="879" t="s">
        <v>593</v>
      </c>
      <c r="D29" s="880"/>
      <c r="E29" s="880"/>
      <c r="F29" s="880"/>
      <c r="G29" s="880"/>
      <c r="H29" s="880"/>
      <c r="I29" s="880"/>
      <c r="J29" s="880"/>
      <c r="K29" s="880"/>
      <c r="L29" s="880"/>
      <c r="M29" s="880"/>
      <c r="N29" s="881"/>
      <c r="O29" s="207"/>
      <c r="P29" s="207"/>
      <c r="Q29" s="207"/>
      <c r="R29" s="207"/>
      <c r="S29" s="207"/>
      <c r="T29" s="207"/>
      <c r="U29" s="207"/>
      <c r="V29" s="207"/>
      <c r="W29" s="207"/>
      <c r="X29" s="207"/>
      <c r="Y29" s="207"/>
      <c r="Z29" s="207"/>
      <c r="AA29" s="207"/>
      <c r="AB29" s="207"/>
      <c r="AC29" s="208"/>
      <c r="AD29" s="194"/>
      <c r="AE29" s="209">
        <f>COUNTIF(O29:AC29,"1")</f>
        <v>0</v>
      </c>
      <c r="AF29" s="210">
        <f>COUNTIF(O29:AC29,"0")</f>
        <v>0</v>
      </c>
      <c r="AG29" s="210">
        <f>SUM(AE29:AF29)</f>
        <v>0</v>
      </c>
      <c r="AH29" s="211" t="str">
        <f>IF(AG29=0," ",SUM(AE29/AG29))</f>
        <v xml:space="preserve"> </v>
      </c>
    </row>
    <row r="30" spans="1:34" x14ac:dyDescent="0.2">
      <c r="A30" s="194"/>
      <c r="B30" s="883">
        <v>1.1000000000000001</v>
      </c>
      <c r="C30" s="882" t="s">
        <v>322</v>
      </c>
      <c r="D30" s="882"/>
      <c r="E30" s="882"/>
      <c r="F30" s="882"/>
      <c r="G30" s="882"/>
      <c r="H30" s="882"/>
      <c r="I30" s="882"/>
      <c r="J30" s="882"/>
      <c r="K30" s="882"/>
      <c r="L30" s="882"/>
      <c r="M30" s="882"/>
      <c r="N30" s="882"/>
      <c r="O30" s="212"/>
      <c r="P30" s="213"/>
      <c r="Q30" s="213"/>
      <c r="R30" s="213"/>
      <c r="S30" s="213"/>
      <c r="T30" s="213"/>
      <c r="U30" s="213"/>
      <c r="V30" s="213"/>
      <c r="W30" s="213"/>
      <c r="X30" s="213"/>
      <c r="Y30" s="213"/>
      <c r="Z30" s="213"/>
      <c r="AA30" s="213"/>
      <c r="AB30" s="213"/>
      <c r="AC30" s="214"/>
      <c r="AD30" s="194"/>
      <c r="AE30" s="215"/>
      <c r="AF30" s="213"/>
      <c r="AG30" s="213"/>
      <c r="AH30" s="214"/>
    </row>
    <row r="31" spans="1:34" x14ac:dyDescent="0.2">
      <c r="A31" s="194"/>
      <c r="B31" s="884"/>
      <c r="C31" s="877" t="s">
        <v>357</v>
      </c>
      <c r="D31" s="877"/>
      <c r="E31" s="877"/>
      <c r="F31" s="877"/>
      <c r="G31" s="877"/>
      <c r="H31" s="877"/>
      <c r="I31" s="877"/>
      <c r="J31" s="877"/>
      <c r="K31" s="877"/>
      <c r="L31" s="877"/>
      <c r="M31" s="877"/>
      <c r="N31" s="877"/>
      <c r="O31" s="216"/>
      <c r="P31" s="216"/>
      <c r="Q31" s="216"/>
      <c r="R31" s="216"/>
      <c r="S31" s="216"/>
      <c r="T31" s="216"/>
      <c r="U31" s="216"/>
      <c r="V31" s="216"/>
      <c r="W31" s="216"/>
      <c r="X31" s="216"/>
      <c r="Y31" s="216"/>
      <c r="Z31" s="216"/>
      <c r="AA31" s="216"/>
      <c r="AB31" s="216"/>
      <c r="AC31" s="217"/>
      <c r="AD31" s="194"/>
      <c r="AE31" s="218">
        <f>COUNTIFS(O29:AC29,"1",O31:AC31,"1")</f>
        <v>0</v>
      </c>
      <c r="AF31" s="219">
        <f>COUNTIFS(O29:AC29,"1",O31:AC31,"0")</f>
        <v>0</v>
      </c>
      <c r="AG31" s="219">
        <f>SUM(AE31:AF31)</f>
        <v>0</v>
      </c>
      <c r="AH31" s="220" t="str">
        <f>IF(AG31=0," ",SUM(AE31/AG31))</f>
        <v xml:space="preserve"> </v>
      </c>
    </row>
    <row r="32" spans="1:34" x14ac:dyDescent="0.2">
      <c r="A32" s="194"/>
      <c r="B32" s="884"/>
      <c r="C32" s="877" t="s">
        <v>317</v>
      </c>
      <c r="D32" s="877"/>
      <c r="E32" s="877"/>
      <c r="F32" s="877"/>
      <c r="G32" s="877"/>
      <c r="H32" s="877"/>
      <c r="I32" s="877"/>
      <c r="J32" s="877"/>
      <c r="K32" s="877"/>
      <c r="L32" s="877"/>
      <c r="M32" s="877"/>
      <c r="N32" s="877"/>
      <c r="O32" s="216"/>
      <c r="P32" s="216"/>
      <c r="Q32" s="216"/>
      <c r="R32" s="216"/>
      <c r="S32" s="216"/>
      <c r="T32" s="216"/>
      <c r="U32" s="216"/>
      <c r="V32" s="216"/>
      <c r="W32" s="216"/>
      <c r="X32" s="216"/>
      <c r="Y32" s="216"/>
      <c r="Z32" s="216"/>
      <c r="AA32" s="216"/>
      <c r="AB32" s="216"/>
      <c r="AC32" s="217"/>
      <c r="AD32" s="194"/>
      <c r="AE32" s="218">
        <f>COUNTIFS(O29:AC29,"1",O32:AC32,"1")</f>
        <v>0</v>
      </c>
      <c r="AF32" s="219">
        <f>COUNTIFS(O29:AC29,"1",O32:AC32,"0")</f>
        <v>0</v>
      </c>
      <c r="AG32" s="219">
        <f>SUM(AE32:AF32)</f>
        <v>0</v>
      </c>
      <c r="AH32" s="220" t="str">
        <f>IF(AG32=0," ",SUM(AE32/AG32))</f>
        <v xml:space="preserve"> </v>
      </c>
    </row>
    <row r="33" spans="1:34" x14ac:dyDescent="0.2">
      <c r="A33" s="194"/>
      <c r="B33" s="884"/>
      <c r="C33" s="878" t="s">
        <v>470</v>
      </c>
      <c r="D33" s="877"/>
      <c r="E33" s="877"/>
      <c r="F33" s="877"/>
      <c r="G33" s="877"/>
      <c r="H33" s="877"/>
      <c r="I33" s="877"/>
      <c r="J33" s="877"/>
      <c r="K33" s="877"/>
      <c r="L33" s="877"/>
      <c r="M33" s="877"/>
      <c r="N33" s="877"/>
      <c r="O33" s="216"/>
      <c r="P33" s="216"/>
      <c r="Q33" s="216"/>
      <c r="R33" s="216"/>
      <c r="S33" s="216"/>
      <c r="T33" s="216"/>
      <c r="U33" s="216"/>
      <c r="V33" s="216"/>
      <c r="W33" s="216"/>
      <c r="X33" s="216"/>
      <c r="Y33" s="216"/>
      <c r="Z33" s="216"/>
      <c r="AA33" s="216"/>
      <c r="AB33" s="216"/>
      <c r="AC33" s="217"/>
      <c r="AD33" s="194"/>
      <c r="AE33" s="218">
        <f>COUNTIFS(O29:AC29,"1",O33:AC33,"1")</f>
        <v>0</v>
      </c>
      <c r="AF33" s="219">
        <f>COUNTIFS(O29:AC29,"1",O33:AC33,"0")</f>
        <v>0</v>
      </c>
      <c r="AG33" s="219">
        <f t="shared" ref="AG33:AG38" si="0">SUM(AE33:AF33)</f>
        <v>0</v>
      </c>
      <c r="AH33" s="220" t="str">
        <f t="shared" ref="AH33:AH38" si="1">IF(AG33=0," ",SUM(AE33/AG33))</f>
        <v xml:space="preserve"> </v>
      </c>
    </row>
    <row r="34" spans="1:34" x14ac:dyDescent="0.2">
      <c r="A34" s="194"/>
      <c r="B34" s="884"/>
      <c r="C34" s="877" t="s">
        <v>318</v>
      </c>
      <c r="D34" s="877"/>
      <c r="E34" s="877"/>
      <c r="F34" s="877"/>
      <c r="G34" s="877"/>
      <c r="H34" s="877"/>
      <c r="I34" s="877"/>
      <c r="J34" s="877"/>
      <c r="K34" s="877"/>
      <c r="L34" s="877"/>
      <c r="M34" s="877"/>
      <c r="N34" s="877"/>
      <c r="O34" s="216"/>
      <c r="P34" s="216"/>
      <c r="Q34" s="216"/>
      <c r="R34" s="216"/>
      <c r="S34" s="216"/>
      <c r="T34" s="216"/>
      <c r="U34" s="216"/>
      <c r="V34" s="216"/>
      <c r="W34" s="216"/>
      <c r="X34" s="216"/>
      <c r="Y34" s="216"/>
      <c r="Z34" s="216"/>
      <c r="AA34" s="216"/>
      <c r="AB34" s="216"/>
      <c r="AC34" s="217"/>
      <c r="AD34" s="194"/>
      <c r="AE34" s="218">
        <f>COUNTIFS(O29:AC29,"1",O34:AC34,"1")</f>
        <v>0</v>
      </c>
      <c r="AF34" s="219">
        <f>COUNTIFS(O29:AC29,"1",O34:AC34,"0")</f>
        <v>0</v>
      </c>
      <c r="AG34" s="219">
        <f t="shared" si="0"/>
        <v>0</v>
      </c>
      <c r="AH34" s="220" t="str">
        <f t="shared" si="1"/>
        <v xml:space="preserve"> </v>
      </c>
    </row>
    <row r="35" spans="1:34" x14ac:dyDescent="0.2">
      <c r="A35" s="194"/>
      <c r="B35" s="884"/>
      <c r="C35" s="877" t="s">
        <v>319</v>
      </c>
      <c r="D35" s="877"/>
      <c r="E35" s="877"/>
      <c r="F35" s="877"/>
      <c r="G35" s="877"/>
      <c r="H35" s="877"/>
      <c r="I35" s="877"/>
      <c r="J35" s="877"/>
      <c r="K35" s="877"/>
      <c r="L35" s="877"/>
      <c r="M35" s="877"/>
      <c r="N35" s="877"/>
      <c r="O35" s="216"/>
      <c r="P35" s="216"/>
      <c r="Q35" s="216"/>
      <c r="R35" s="216"/>
      <c r="S35" s="216"/>
      <c r="T35" s="216"/>
      <c r="U35" s="216"/>
      <c r="V35" s="216"/>
      <c r="W35" s="216"/>
      <c r="X35" s="216"/>
      <c r="Y35" s="216"/>
      <c r="Z35" s="216"/>
      <c r="AA35" s="216"/>
      <c r="AB35" s="216"/>
      <c r="AC35" s="217"/>
      <c r="AD35" s="194"/>
      <c r="AE35" s="221">
        <f>COUNTIFS(O29:AC29,"1",O35:AC35,"1")</f>
        <v>0</v>
      </c>
      <c r="AF35" s="222">
        <f>COUNTIFS(O29:AC29,"1",O35:AC35,"0")</f>
        <v>0</v>
      </c>
      <c r="AG35" s="219">
        <f t="shared" si="0"/>
        <v>0</v>
      </c>
      <c r="AH35" s="220" t="str">
        <f t="shared" si="1"/>
        <v xml:space="preserve"> </v>
      </c>
    </row>
    <row r="36" spans="1:34" x14ac:dyDescent="0.2">
      <c r="A36" s="194"/>
      <c r="B36" s="884"/>
      <c r="C36" s="877" t="s">
        <v>320</v>
      </c>
      <c r="D36" s="877"/>
      <c r="E36" s="877"/>
      <c r="F36" s="877"/>
      <c r="G36" s="877"/>
      <c r="H36" s="877"/>
      <c r="I36" s="877"/>
      <c r="J36" s="877"/>
      <c r="K36" s="877"/>
      <c r="L36" s="877"/>
      <c r="M36" s="877"/>
      <c r="N36" s="877"/>
      <c r="O36" s="216"/>
      <c r="P36" s="216"/>
      <c r="Q36" s="588"/>
      <c r="R36" s="216"/>
      <c r="S36" s="216"/>
      <c r="T36" s="216"/>
      <c r="U36" s="216"/>
      <c r="V36" s="216"/>
      <c r="W36" s="216"/>
      <c r="X36" s="216"/>
      <c r="Y36" s="216"/>
      <c r="Z36" s="216"/>
      <c r="AA36" s="216"/>
      <c r="AB36" s="216"/>
      <c r="AC36" s="217"/>
      <c r="AD36" s="194"/>
      <c r="AE36" s="221">
        <f>COUNTIFS(O29:AC29,"1",O36:AC36,"1")</f>
        <v>0</v>
      </c>
      <c r="AF36" s="222">
        <f>COUNTIFS(O29:AC29,"1",O36:AC36,"0")</f>
        <v>0</v>
      </c>
      <c r="AG36" s="219">
        <f t="shared" si="0"/>
        <v>0</v>
      </c>
      <c r="AH36" s="220" t="str">
        <f t="shared" si="1"/>
        <v xml:space="preserve"> </v>
      </c>
    </row>
    <row r="37" spans="1:34" x14ac:dyDescent="0.2">
      <c r="A37" s="194"/>
      <c r="B37" s="884"/>
      <c r="C37" s="877" t="s">
        <v>321</v>
      </c>
      <c r="D37" s="877"/>
      <c r="E37" s="877"/>
      <c r="F37" s="877"/>
      <c r="G37" s="877"/>
      <c r="H37" s="877"/>
      <c r="I37" s="877"/>
      <c r="J37" s="877"/>
      <c r="K37" s="877"/>
      <c r="L37" s="877"/>
      <c r="M37" s="877"/>
      <c r="N37" s="877"/>
      <c r="O37" s="216"/>
      <c r="P37" s="216"/>
      <c r="Q37" s="216"/>
      <c r="R37" s="216"/>
      <c r="S37" s="216"/>
      <c r="T37" s="216"/>
      <c r="U37" s="216"/>
      <c r="V37" s="216"/>
      <c r="W37" s="216"/>
      <c r="X37" s="216"/>
      <c r="Y37" s="216"/>
      <c r="Z37" s="216"/>
      <c r="AA37" s="216"/>
      <c r="AB37" s="216"/>
      <c r="AC37" s="217"/>
      <c r="AD37" s="194"/>
      <c r="AE37" s="221">
        <f>COUNTIFS(O29:AC29,"1",O37:AC37,"1")</f>
        <v>0</v>
      </c>
      <c r="AF37" s="222">
        <f>COUNTIFS(O29:AC29,"1",O37:AC37,"0")</f>
        <v>0</v>
      </c>
      <c r="AG37" s="219">
        <f t="shared" si="0"/>
        <v>0</v>
      </c>
      <c r="AH37" s="220" t="str">
        <f t="shared" si="1"/>
        <v xml:space="preserve"> </v>
      </c>
    </row>
    <row r="38" spans="1:34" x14ac:dyDescent="0.2">
      <c r="A38" s="194"/>
      <c r="B38" s="885"/>
      <c r="C38" s="878" t="s">
        <v>594</v>
      </c>
      <c r="D38" s="877"/>
      <c r="E38" s="877"/>
      <c r="F38" s="877"/>
      <c r="G38" s="877"/>
      <c r="H38" s="877"/>
      <c r="I38" s="877"/>
      <c r="J38" s="877"/>
      <c r="K38" s="877"/>
      <c r="L38" s="877"/>
      <c r="M38" s="877"/>
      <c r="N38" s="877"/>
      <c r="O38" s="216"/>
      <c r="P38" s="216"/>
      <c r="Q38" s="216"/>
      <c r="R38" s="216"/>
      <c r="S38" s="216"/>
      <c r="T38" s="216"/>
      <c r="U38" s="216"/>
      <c r="V38" s="216"/>
      <c r="W38" s="216"/>
      <c r="X38" s="216"/>
      <c r="Y38" s="216"/>
      <c r="Z38" s="216"/>
      <c r="AA38" s="216"/>
      <c r="AB38" s="216"/>
      <c r="AC38" s="217"/>
      <c r="AD38" s="194"/>
      <c r="AE38" s="221">
        <f>COUNTIFS(O29:AC29,"1",O38:AC38,"1")</f>
        <v>0</v>
      </c>
      <c r="AF38" s="222">
        <f>COUNTIFS(O29:AC29,"1",O38:AC38,"0")</f>
        <v>0</v>
      </c>
      <c r="AG38" s="219">
        <f t="shared" si="0"/>
        <v>0</v>
      </c>
      <c r="AH38" s="220" t="str">
        <f t="shared" si="1"/>
        <v xml:space="preserve"> </v>
      </c>
    </row>
    <row r="39" spans="1:34" x14ac:dyDescent="0.2">
      <c r="A39" s="194"/>
      <c r="B39" s="886">
        <v>1.2</v>
      </c>
      <c r="C39" s="953" t="s">
        <v>397</v>
      </c>
      <c r="D39" s="954"/>
      <c r="E39" s="954"/>
      <c r="F39" s="954"/>
      <c r="G39" s="954"/>
      <c r="H39" s="954"/>
      <c r="I39" s="954"/>
      <c r="J39" s="954"/>
      <c r="K39" s="954"/>
      <c r="L39" s="954"/>
      <c r="M39" s="954"/>
      <c r="N39" s="955"/>
      <c r="O39" s="882"/>
      <c r="P39" s="882"/>
      <c r="Q39" s="882"/>
      <c r="R39" s="882"/>
      <c r="S39" s="882"/>
      <c r="T39" s="882"/>
      <c r="U39" s="882"/>
      <c r="V39" s="882"/>
      <c r="W39" s="882"/>
      <c r="X39" s="882"/>
      <c r="Y39" s="882"/>
      <c r="Z39" s="882"/>
      <c r="AA39" s="882"/>
      <c r="AB39" s="882"/>
      <c r="AC39" s="909"/>
      <c r="AD39" s="194"/>
      <c r="AE39" s="913"/>
      <c r="AF39" s="914"/>
      <c r="AG39" s="914"/>
      <c r="AH39" s="915"/>
    </row>
    <row r="40" spans="1:34" x14ac:dyDescent="0.2">
      <c r="A40" s="194"/>
      <c r="B40" s="887"/>
      <c r="C40" s="956"/>
      <c r="D40" s="957"/>
      <c r="E40" s="957"/>
      <c r="F40" s="957"/>
      <c r="G40" s="957"/>
      <c r="H40" s="957"/>
      <c r="I40" s="957"/>
      <c r="J40" s="957"/>
      <c r="K40" s="957"/>
      <c r="L40" s="957"/>
      <c r="M40" s="957"/>
      <c r="N40" s="958"/>
      <c r="O40" s="882"/>
      <c r="P40" s="882"/>
      <c r="Q40" s="882"/>
      <c r="R40" s="882"/>
      <c r="S40" s="882"/>
      <c r="T40" s="882"/>
      <c r="U40" s="882"/>
      <c r="V40" s="882"/>
      <c r="W40" s="882"/>
      <c r="X40" s="882"/>
      <c r="Y40" s="882"/>
      <c r="Z40" s="882"/>
      <c r="AA40" s="882"/>
      <c r="AB40" s="882"/>
      <c r="AC40" s="909"/>
      <c r="AD40" s="194"/>
      <c r="AE40" s="913"/>
      <c r="AF40" s="914"/>
      <c r="AG40" s="914"/>
      <c r="AH40" s="915"/>
    </row>
    <row r="41" spans="1:34" x14ac:dyDescent="0.2">
      <c r="A41" s="194"/>
      <c r="B41" s="887"/>
      <c r="C41" s="956"/>
      <c r="D41" s="957"/>
      <c r="E41" s="957"/>
      <c r="F41" s="957"/>
      <c r="G41" s="957"/>
      <c r="H41" s="957"/>
      <c r="I41" s="957"/>
      <c r="J41" s="957"/>
      <c r="K41" s="957"/>
      <c r="L41" s="957"/>
      <c r="M41" s="957"/>
      <c r="N41" s="958"/>
      <c r="O41" s="882"/>
      <c r="P41" s="882"/>
      <c r="Q41" s="882"/>
      <c r="R41" s="882"/>
      <c r="S41" s="882"/>
      <c r="T41" s="882"/>
      <c r="U41" s="882"/>
      <c r="V41" s="882"/>
      <c r="W41" s="882"/>
      <c r="X41" s="882"/>
      <c r="Y41" s="882"/>
      <c r="Z41" s="882"/>
      <c r="AA41" s="882"/>
      <c r="AB41" s="882"/>
      <c r="AC41" s="909"/>
      <c r="AD41" s="194"/>
      <c r="AE41" s="913"/>
      <c r="AF41" s="914"/>
      <c r="AG41" s="914"/>
      <c r="AH41" s="915"/>
    </row>
    <row r="42" spans="1:34" ht="13.5" thickBot="1" x14ac:dyDescent="0.25">
      <c r="A42" s="194"/>
      <c r="B42" s="888"/>
      <c r="C42" s="959"/>
      <c r="D42" s="960"/>
      <c r="E42" s="960"/>
      <c r="F42" s="960"/>
      <c r="G42" s="960"/>
      <c r="H42" s="960"/>
      <c r="I42" s="960"/>
      <c r="J42" s="960"/>
      <c r="K42" s="960"/>
      <c r="L42" s="960"/>
      <c r="M42" s="960"/>
      <c r="N42" s="961"/>
      <c r="O42" s="889"/>
      <c r="P42" s="889"/>
      <c r="Q42" s="889"/>
      <c r="R42" s="889"/>
      <c r="S42" s="889"/>
      <c r="T42" s="889"/>
      <c r="U42" s="889"/>
      <c r="V42" s="889"/>
      <c r="W42" s="889"/>
      <c r="X42" s="889"/>
      <c r="Y42" s="889"/>
      <c r="Z42" s="889"/>
      <c r="AA42" s="889"/>
      <c r="AB42" s="889"/>
      <c r="AC42" s="911"/>
      <c r="AD42" s="194"/>
      <c r="AE42" s="919"/>
      <c r="AF42" s="920"/>
      <c r="AG42" s="920"/>
      <c r="AH42" s="921"/>
    </row>
    <row r="43" spans="1:34" ht="25.5" customHeight="1" thickBot="1" x14ac:dyDescent="0.25">
      <c r="A43" s="194"/>
      <c r="B43" s="223">
        <v>2</v>
      </c>
      <c r="C43" s="893" t="s">
        <v>305</v>
      </c>
      <c r="D43" s="893"/>
      <c r="E43" s="893"/>
      <c r="F43" s="893"/>
      <c r="G43" s="893"/>
      <c r="H43" s="893"/>
      <c r="I43" s="893"/>
      <c r="J43" s="893"/>
      <c r="K43" s="893"/>
      <c r="L43" s="893"/>
      <c r="M43" s="893"/>
      <c r="N43" s="894"/>
      <c r="O43" s="224"/>
      <c r="P43" s="224"/>
      <c r="Q43" s="224"/>
      <c r="R43" s="224"/>
      <c r="S43" s="224"/>
      <c r="T43" s="224"/>
      <c r="U43" s="224"/>
      <c r="V43" s="224"/>
      <c r="W43" s="224"/>
      <c r="X43" s="224"/>
      <c r="Y43" s="224"/>
      <c r="Z43" s="224"/>
      <c r="AA43" s="224"/>
      <c r="AB43" s="224"/>
      <c r="AC43" s="225"/>
      <c r="AD43" s="194"/>
      <c r="AE43" s="226">
        <f>COUNTIF(O43:AC43,"1")</f>
        <v>0</v>
      </c>
      <c r="AF43" s="227">
        <f>COUNTIF(O43:AC43,"0")</f>
        <v>0</v>
      </c>
      <c r="AG43" s="227">
        <f>SUM(AE43:AF43)</f>
        <v>0</v>
      </c>
      <c r="AH43" s="228" t="str">
        <f>IF(AG43=0," ",SUM(AE43/AG43))</f>
        <v xml:space="preserve"> </v>
      </c>
    </row>
    <row r="44" spans="1:34" x14ac:dyDescent="0.2">
      <c r="A44" s="194"/>
      <c r="B44" s="206">
        <v>3</v>
      </c>
      <c r="C44" s="879" t="s">
        <v>595</v>
      </c>
      <c r="D44" s="880"/>
      <c r="E44" s="880"/>
      <c r="F44" s="880"/>
      <c r="G44" s="880"/>
      <c r="H44" s="880"/>
      <c r="I44" s="880"/>
      <c r="J44" s="880"/>
      <c r="K44" s="880"/>
      <c r="L44" s="880"/>
      <c r="M44" s="880"/>
      <c r="N44" s="881"/>
      <c r="O44" s="207"/>
      <c r="P44" s="207"/>
      <c r="Q44" s="207"/>
      <c r="R44" s="207"/>
      <c r="S44" s="207"/>
      <c r="T44" s="207"/>
      <c r="U44" s="207"/>
      <c r="V44" s="207"/>
      <c r="W44" s="207"/>
      <c r="X44" s="207"/>
      <c r="Y44" s="207"/>
      <c r="Z44" s="207"/>
      <c r="AA44" s="207"/>
      <c r="AB44" s="207"/>
      <c r="AC44" s="208"/>
      <c r="AD44" s="194"/>
      <c r="AE44" s="209">
        <f>COUNTIF(O44:AC44,"1")</f>
        <v>0</v>
      </c>
      <c r="AF44" s="210">
        <f>COUNTIF(O44:AC44,"0")</f>
        <v>0</v>
      </c>
      <c r="AG44" s="210">
        <f t="shared" ref="AG44" si="2">SUM(AE44:AF44)</f>
        <v>0</v>
      </c>
      <c r="AH44" s="211" t="str">
        <f t="shared" ref="AH44" si="3">IF(AG44=0," ",SUM(AE44/AG44))</f>
        <v xml:space="preserve"> </v>
      </c>
    </row>
    <row r="45" spans="1:34" x14ac:dyDescent="0.2">
      <c r="A45" s="194"/>
      <c r="B45" s="883">
        <v>3.1</v>
      </c>
      <c r="C45" s="891" t="s">
        <v>56</v>
      </c>
      <c r="D45" s="892"/>
      <c r="E45" s="892"/>
      <c r="F45" s="892"/>
      <c r="G45" s="892"/>
      <c r="H45" s="892"/>
      <c r="I45" s="892"/>
      <c r="J45" s="892"/>
      <c r="K45" s="892"/>
      <c r="L45" s="892"/>
      <c r="M45" s="892"/>
      <c r="N45" s="892"/>
      <c r="O45" s="229"/>
      <c r="P45" s="230"/>
      <c r="Q45" s="230"/>
      <c r="R45" s="230"/>
      <c r="S45" s="230"/>
      <c r="T45" s="230"/>
      <c r="U45" s="230"/>
      <c r="V45" s="230"/>
      <c r="W45" s="230"/>
      <c r="X45" s="230"/>
      <c r="Y45" s="230"/>
      <c r="Z45" s="230"/>
      <c r="AA45" s="230"/>
      <c r="AB45" s="230"/>
      <c r="AC45" s="231"/>
      <c r="AD45" s="194"/>
      <c r="AE45" s="913"/>
      <c r="AF45" s="914"/>
      <c r="AG45" s="914"/>
      <c r="AH45" s="915"/>
    </row>
    <row r="46" spans="1:34" x14ac:dyDescent="0.2">
      <c r="A46" s="194"/>
      <c r="B46" s="884"/>
      <c r="C46" s="877" t="s">
        <v>313</v>
      </c>
      <c r="D46" s="877"/>
      <c r="E46" s="877"/>
      <c r="F46" s="877"/>
      <c r="G46" s="877"/>
      <c r="H46" s="877"/>
      <c r="I46" s="877"/>
      <c r="J46" s="877"/>
      <c r="K46" s="877"/>
      <c r="L46" s="877"/>
      <c r="M46" s="877"/>
      <c r="N46" s="898"/>
      <c r="O46" s="216"/>
      <c r="P46" s="216"/>
      <c r="Q46" s="216"/>
      <c r="R46" s="216"/>
      <c r="S46" s="216"/>
      <c r="T46" s="216"/>
      <c r="U46" s="216"/>
      <c r="V46" s="216"/>
      <c r="W46" s="216"/>
      <c r="X46" s="216"/>
      <c r="Y46" s="216"/>
      <c r="Z46" s="216"/>
      <c r="AA46" s="216"/>
      <c r="AB46" s="216"/>
      <c r="AC46" s="217"/>
      <c r="AD46" s="194"/>
      <c r="AE46" s="218">
        <f>COUNTIFS(O44:AC44,"1",O46:AC46,"1")</f>
        <v>0</v>
      </c>
      <c r="AF46" s="219">
        <f>COUNTIFS(O44:AC44,"1",O46:AC46,"0")</f>
        <v>0</v>
      </c>
      <c r="AG46" s="219">
        <f t="shared" ref="AG46:AG49" si="4">SUM(AE46:AF46)</f>
        <v>0</v>
      </c>
      <c r="AH46" s="220" t="str">
        <f t="shared" ref="AH46:AH49" si="5">IF(AG46=0," ",SUM(AE46/AG46))</f>
        <v xml:space="preserve"> </v>
      </c>
    </row>
    <row r="47" spans="1:34" x14ac:dyDescent="0.2">
      <c r="A47" s="194"/>
      <c r="B47" s="884"/>
      <c r="C47" s="877" t="s">
        <v>314</v>
      </c>
      <c r="D47" s="877"/>
      <c r="E47" s="877"/>
      <c r="F47" s="877"/>
      <c r="G47" s="877"/>
      <c r="H47" s="877"/>
      <c r="I47" s="877"/>
      <c r="J47" s="877"/>
      <c r="K47" s="877"/>
      <c r="L47" s="877"/>
      <c r="M47" s="877"/>
      <c r="N47" s="898"/>
      <c r="O47" s="216"/>
      <c r="P47" s="216"/>
      <c r="Q47" s="216"/>
      <c r="R47" s="216"/>
      <c r="S47" s="216"/>
      <c r="T47" s="216"/>
      <c r="U47" s="216"/>
      <c r="V47" s="216"/>
      <c r="W47" s="216"/>
      <c r="X47" s="216"/>
      <c r="Y47" s="216"/>
      <c r="Z47" s="216"/>
      <c r="AA47" s="216"/>
      <c r="AB47" s="216"/>
      <c r="AC47" s="217"/>
      <c r="AD47" s="194"/>
      <c r="AE47" s="218">
        <f>COUNTIFS(O44:AC44,"1",O47:AC47,"1")</f>
        <v>0</v>
      </c>
      <c r="AF47" s="219">
        <f>COUNTIFS(O44:AC44,"1",O47:AC47,"0")</f>
        <v>0</v>
      </c>
      <c r="AG47" s="219">
        <f t="shared" si="4"/>
        <v>0</v>
      </c>
      <c r="AH47" s="220" t="str">
        <f t="shared" si="5"/>
        <v xml:space="preserve"> </v>
      </c>
    </row>
    <row r="48" spans="1:34" x14ac:dyDescent="0.2">
      <c r="A48" s="194"/>
      <c r="B48" s="884"/>
      <c r="C48" s="877" t="s">
        <v>315</v>
      </c>
      <c r="D48" s="877"/>
      <c r="E48" s="877"/>
      <c r="F48" s="877"/>
      <c r="G48" s="877"/>
      <c r="H48" s="877"/>
      <c r="I48" s="877"/>
      <c r="J48" s="877"/>
      <c r="K48" s="877"/>
      <c r="L48" s="877"/>
      <c r="M48" s="877"/>
      <c r="N48" s="898"/>
      <c r="O48" s="216"/>
      <c r="P48" s="216"/>
      <c r="Q48" s="216"/>
      <c r="R48" s="216"/>
      <c r="S48" s="216"/>
      <c r="T48" s="216"/>
      <c r="U48" s="216"/>
      <c r="V48" s="216"/>
      <c r="W48" s="216"/>
      <c r="X48" s="216"/>
      <c r="Y48" s="216"/>
      <c r="Z48" s="216"/>
      <c r="AA48" s="216"/>
      <c r="AB48" s="216"/>
      <c r="AC48" s="217"/>
      <c r="AD48" s="194"/>
      <c r="AE48" s="218">
        <f>COUNTIFS(O44:AC44,"1",O48:AC48,"1")</f>
        <v>0</v>
      </c>
      <c r="AF48" s="219">
        <f>COUNTIFS(O44:AC44,"1",O48:AC48,"0")</f>
        <v>0</v>
      </c>
      <c r="AG48" s="219">
        <f t="shared" si="4"/>
        <v>0</v>
      </c>
      <c r="AH48" s="220" t="str">
        <f t="shared" si="5"/>
        <v xml:space="preserve"> </v>
      </c>
    </row>
    <row r="49" spans="1:34" x14ac:dyDescent="0.2">
      <c r="A49" s="194"/>
      <c r="B49" s="885"/>
      <c r="C49" s="899" t="s">
        <v>316</v>
      </c>
      <c r="D49" s="899"/>
      <c r="E49" s="899"/>
      <c r="F49" s="899"/>
      <c r="G49" s="899"/>
      <c r="H49" s="899"/>
      <c r="I49" s="899"/>
      <c r="J49" s="899"/>
      <c r="K49" s="899"/>
      <c r="L49" s="899"/>
      <c r="M49" s="899"/>
      <c r="N49" s="900"/>
      <c r="O49" s="216"/>
      <c r="P49" s="216"/>
      <c r="Q49" s="216"/>
      <c r="R49" s="216"/>
      <c r="S49" s="216"/>
      <c r="T49" s="216"/>
      <c r="U49" s="216"/>
      <c r="V49" s="216"/>
      <c r="W49" s="216"/>
      <c r="X49" s="216"/>
      <c r="Y49" s="216"/>
      <c r="Z49" s="216"/>
      <c r="AA49" s="216"/>
      <c r="AB49" s="216"/>
      <c r="AC49" s="217"/>
      <c r="AD49" s="194"/>
      <c r="AE49" s="218">
        <f>COUNTIFS(O44:AC44,"1",O49:AC49,"1")</f>
        <v>0</v>
      </c>
      <c r="AF49" s="219">
        <f>COUNTIFS(O44:AC44,"1",O49:AC49,"0")</f>
        <v>0</v>
      </c>
      <c r="AG49" s="219">
        <f t="shared" si="4"/>
        <v>0</v>
      </c>
      <c r="AH49" s="220" t="str">
        <f t="shared" si="5"/>
        <v xml:space="preserve"> </v>
      </c>
    </row>
    <row r="50" spans="1:34" x14ac:dyDescent="0.2">
      <c r="A50" s="194"/>
      <c r="B50" s="886">
        <v>3.2</v>
      </c>
      <c r="C50" s="953" t="s">
        <v>396</v>
      </c>
      <c r="D50" s="954"/>
      <c r="E50" s="954"/>
      <c r="F50" s="954"/>
      <c r="G50" s="954"/>
      <c r="H50" s="954"/>
      <c r="I50" s="954"/>
      <c r="J50" s="954"/>
      <c r="K50" s="954"/>
      <c r="L50" s="954"/>
      <c r="M50" s="954"/>
      <c r="N50" s="955"/>
      <c r="O50" s="882"/>
      <c r="P50" s="882"/>
      <c r="Q50" s="882"/>
      <c r="R50" s="882"/>
      <c r="S50" s="882"/>
      <c r="T50" s="882"/>
      <c r="U50" s="882"/>
      <c r="V50" s="882"/>
      <c r="W50" s="882"/>
      <c r="X50" s="882"/>
      <c r="Y50" s="882"/>
      <c r="Z50" s="882"/>
      <c r="AA50" s="882"/>
      <c r="AB50" s="882"/>
      <c r="AC50" s="909"/>
      <c r="AD50" s="194"/>
      <c r="AE50" s="913"/>
      <c r="AF50" s="914"/>
      <c r="AG50" s="914"/>
      <c r="AH50" s="915"/>
    </row>
    <row r="51" spans="1:34" x14ac:dyDescent="0.2">
      <c r="A51" s="194"/>
      <c r="B51" s="887"/>
      <c r="C51" s="956"/>
      <c r="D51" s="957"/>
      <c r="E51" s="957"/>
      <c r="F51" s="957"/>
      <c r="G51" s="957"/>
      <c r="H51" s="957"/>
      <c r="I51" s="957"/>
      <c r="J51" s="957"/>
      <c r="K51" s="957"/>
      <c r="L51" s="957"/>
      <c r="M51" s="957"/>
      <c r="N51" s="958"/>
      <c r="O51" s="882"/>
      <c r="P51" s="882"/>
      <c r="Q51" s="882"/>
      <c r="R51" s="882"/>
      <c r="S51" s="882"/>
      <c r="T51" s="882"/>
      <c r="U51" s="882"/>
      <c r="V51" s="882"/>
      <c r="W51" s="882"/>
      <c r="X51" s="882"/>
      <c r="Y51" s="882"/>
      <c r="Z51" s="882"/>
      <c r="AA51" s="882"/>
      <c r="AB51" s="882"/>
      <c r="AC51" s="909"/>
      <c r="AD51" s="194"/>
      <c r="AE51" s="913"/>
      <c r="AF51" s="914"/>
      <c r="AG51" s="914"/>
      <c r="AH51" s="915"/>
    </row>
    <row r="52" spans="1:34" x14ac:dyDescent="0.2">
      <c r="A52" s="194"/>
      <c r="B52" s="887"/>
      <c r="C52" s="956"/>
      <c r="D52" s="957"/>
      <c r="E52" s="957"/>
      <c r="F52" s="957"/>
      <c r="G52" s="957"/>
      <c r="H52" s="957"/>
      <c r="I52" s="957"/>
      <c r="J52" s="957"/>
      <c r="K52" s="957"/>
      <c r="L52" s="957"/>
      <c r="M52" s="957"/>
      <c r="N52" s="958"/>
      <c r="O52" s="882"/>
      <c r="P52" s="882"/>
      <c r="Q52" s="882"/>
      <c r="R52" s="882"/>
      <c r="S52" s="882"/>
      <c r="T52" s="882"/>
      <c r="U52" s="882"/>
      <c r="V52" s="882"/>
      <c r="W52" s="882"/>
      <c r="X52" s="882"/>
      <c r="Y52" s="882"/>
      <c r="Z52" s="882"/>
      <c r="AA52" s="882"/>
      <c r="AB52" s="882"/>
      <c r="AC52" s="909"/>
      <c r="AD52" s="194"/>
      <c r="AE52" s="913"/>
      <c r="AF52" s="914"/>
      <c r="AG52" s="914"/>
      <c r="AH52" s="915"/>
    </row>
    <row r="53" spans="1:34" ht="13.5" thickBot="1" x14ac:dyDescent="0.25">
      <c r="A53" s="194"/>
      <c r="B53" s="888"/>
      <c r="C53" s="959"/>
      <c r="D53" s="960"/>
      <c r="E53" s="960"/>
      <c r="F53" s="960"/>
      <c r="G53" s="960"/>
      <c r="H53" s="960"/>
      <c r="I53" s="960"/>
      <c r="J53" s="960"/>
      <c r="K53" s="960"/>
      <c r="L53" s="960"/>
      <c r="M53" s="960"/>
      <c r="N53" s="961"/>
      <c r="O53" s="889"/>
      <c r="P53" s="889"/>
      <c r="Q53" s="889"/>
      <c r="R53" s="889"/>
      <c r="S53" s="889"/>
      <c r="T53" s="889"/>
      <c r="U53" s="889"/>
      <c r="V53" s="889"/>
      <c r="W53" s="889"/>
      <c r="X53" s="889"/>
      <c r="Y53" s="889"/>
      <c r="Z53" s="889"/>
      <c r="AA53" s="889"/>
      <c r="AB53" s="889"/>
      <c r="AC53" s="911"/>
      <c r="AD53" s="194"/>
      <c r="AE53" s="916"/>
      <c r="AF53" s="917"/>
      <c r="AG53" s="917"/>
      <c r="AH53" s="918"/>
    </row>
    <row r="54" spans="1:34" x14ac:dyDescent="0.2">
      <c r="A54" s="194"/>
      <c r="B54" s="232">
        <v>4</v>
      </c>
      <c r="C54" s="866" t="s">
        <v>403</v>
      </c>
      <c r="D54" s="856"/>
      <c r="E54" s="856"/>
      <c r="F54" s="856"/>
      <c r="G54" s="856"/>
      <c r="H54" s="856"/>
      <c r="I54" s="856"/>
      <c r="J54" s="856"/>
      <c r="K54" s="856"/>
      <c r="L54" s="856"/>
      <c r="M54" s="856"/>
      <c r="N54" s="867"/>
      <c r="O54" s="207"/>
      <c r="P54" s="207"/>
      <c r="Q54" s="207"/>
      <c r="R54" s="207"/>
      <c r="S54" s="207"/>
      <c r="T54" s="207"/>
      <c r="U54" s="207"/>
      <c r="V54" s="207"/>
      <c r="W54" s="207"/>
      <c r="X54" s="207"/>
      <c r="Y54" s="207"/>
      <c r="Z54" s="207"/>
      <c r="AA54" s="207"/>
      <c r="AB54" s="207"/>
      <c r="AC54" s="208"/>
      <c r="AD54" s="194"/>
      <c r="AE54" s="233">
        <f>COUNTIF(O54:AC54,"1")</f>
        <v>0</v>
      </c>
      <c r="AF54" s="234">
        <f>COUNTIF(O54:AC54,"0")</f>
        <v>0</v>
      </c>
      <c r="AG54" s="234">
        <f t="shared" ref="AG54" si="6">SUM(AE54:AF54)</f>
        <v>0</v>
      </c>
      <c r="AH54" s="235" t="str">
        <f t="shared" ref="AH54" si="7">IF(AG54=0," ",SUM(AE54/AG54))</f>
        <v xml:space="preserve"> </v>
      </c>
    </row>
    <row r="55" spans="1:34" ht="38.25" customHeight="1" x14ac:dyDescent="0.2">
      <c r="A55" s="194"/>
      <c r="B55" s="267">
        <v>4.0999999999999996</v>
      </c>
      <c r="C55" s="861" t="s">
        <v>404</v>
      </c>
      <c r="D55" s="782"/>
      <c r="E55" s="782"/>
      <c r="F55" s="782"/>
      <c r="G55" s="782"/>
      <c r="H55" s="782"/>
      <c r="I55" s="782"/>
      <c r="J55" s="782"/>
      <c r="K55" s="782"/>
      <c r="L55" s="782"/>
      <c r="M55" s="782"/>
      <c r="N55" s="862"/>
      <c r="O55" s="308"/>
      <c r="P55" s="308"/>
      <c r="Q55" s="308"/>
      <c r="R55" s="308"/>
      <c r="S55" s="308"/>
      <c r="T55" s="308"/>
      <c r="U55" s="308"/>
      <c r="V55" s="308"/>
      <c r="W55" s="308"/>
      <c r="X55" s="308"/>
      <c r="Y55" s="308"/>
      <c r="Z55" s="308"/>
      <c r="AA55" s="308"/>
      <c r="AB55" s="308"/>
      <c r="AC55" s="309"/>
      <c r="AD55" s="194"/>
      <c r="AE55" s="236">
        <f>COUNTIFS(O54:AC54,"1",O55:AC55,"1")</f>
        <v>0</v>
      </c>
      <c r="AF55" s="237">
        <f>COUNTIFS(O54:AC54,"1",O55:AC55,"0")</f>
        <v>0</v>
      </c>
      <c r="AG55" s="237">
        <f t="shared" ref="AG55" si="8">SUM(AE55:AF55)</f>
        <v>0</v>
      </c>
      <c r="AH55" s="238" t="str">
        <f t="shared" ref="AH55" si="9">IF(AG55=0," ",SUM(AE55/AG55))</f>
        <v xml:space="preserve"> </v>
      </c>
    </row>
    <row r="56" spans="1:34" ht="25.5" customHeight="1" x14ac:dyDescent="0.2">
      <c r="A56" s="194"/>
      <c r="B56" s="906">
        <v>4.2</v>
      </c>
      <c r="C56" s="726" t="s">
        <v>591</v>
      </c>
      <c r="D56" s="962"/>
      <c r="E56" s="962"/>
      <c r="F56" s="962"/>
      <c r="G56" s="962"/>
      <c r="H56" s="962"/>
      <c r="I56" s="962"/>
      <c r="J56" s="962"/>
      <c r="K56" s="962"/>
      <c r="L56" s="962"/>
      <c r="M56" s="962"/>
      <c r="N56" s="963"/>
      <c r="O56" s="882"/>
      <c r="P56" s="882"/>
      <c r="Q56" s="882"/>
      <c r="R56" s="882"/>
      <c r="S56" s="882"/>
      <c r="T56" s="882"/>
      <c r="U56" s="882"/>
      <c r="V56" s="882"/>
      <c r="W56" s="882"/>
      <c r="X56" s="882"/>
      <c r="Y56" s="882"/>
      <c r="Z56" s="882"/>
      <c r="AA56" s="882"/>
      <c r="AB56" s="882"/>
      <c r="AC56" s="909"/>
      <c r="AD56" s="194"/>
      <c r="AE56" s="913"/>
      <c r="AF56" s="914"/>
      <c r="AG56" s="914"/>
      <c r="AH56" s="915"/>
    </row>
    <row r="57" spans="1:34" ht="12.75" customHeight="1" x14ac:dyDescent="0.2">
      <c r="A57" s="194"/>
      <c r="B57" s="903"/>
      <c r="C57" s="964"/>
      <c r="D57" s="965"/>
      <c r="E57" s="965"/>
      <c r="F57" s="965"/>
      <c r="G57" s="965"/>
      <c r="H57" s="965"/>
      <c r="I57" s="965"/>
      <c r="J57" s="965"/>
      <c r="K57" s="965"/>
      <c r="L57" s="965"/>
      <c r="M57" s="965"/>
      <c r="N57" s="966"/>
      <c r="O57" s="882"/>
      <c r="P57" s="882"/>
      <c r="Q57" s="882"/>
      <c r="R57" s="882"/>
      <c r="S57" s="882"/>
      <c r="T57" s="882"/>
      <c r="U57" s="882"/>
      <c r="V57" s="882"/>
      <c r="W57" s="882"/>
      <c r="X57" s="882"/>
      <c r="Y57" s="882"/>
      <c r="Z57" s="882"/>
      <c r="AA57" s="882"/>
      <c r="AB57" s="882"/>
      <c r="AC57" s="909"/>
      <c r="AD57" s="194"/>
      <c r="AE57" s="913"/>
      <c r="AF57" s="914"/>
      <c r="AG57" s="914"/>
      <c r="AH57" s="915"/>
    </row>
    <row r="58" spans="1:34" ht="12.75" customHeight="1" x14ac:dyDescent="0.2">
      <c r="A58" s="194"/>
      <c r="B58" s="903"/>
      <c r="C58" s="964"/>
      <c r="D58" s="965"/>
      <c r="E58" s="965"/>
      <c r="F58" s="965"/>
      <c r="G58" s="965"/>
      <c r="H58" s="965"/>
      <c r="I58" s="965"/>
      <c r="J58" s="965"/>
      <c r="K58" s="965"/>
      <c r="L58" s="965"/>
      <c r="M58" s="965"/>
      <c r="N58" s="966"/>
      <c r="O58" s="882"/>
      <c r="P58" s="882"/>
      <c r="Q58" s="882"/>
      <c r="R58" s="882"/>
      <c r="S58" s="882"/>
      <c r="T58" s="882"/>
      <c r="U58" s="882"/>
      <c r="V58" s="882"/>
      <c r="W58" s="882"/>
      <c r="X58" s="882"/>
      <c r="Y58" s="882"/>
      <c r="Z58" s="882"/>
      <c r="AA58" s="882"/>
      <c r="AB58" s="882"/>
      <c r="AC58" s="909"/>
      <c r="AD58" s="194"/>
      <c r="AE58" s="913"/>
      <c r="AF58" s="914"/>
      <c r="AG58" s="914"/>
      <c r="AH58" s="915"/>
    </row>
    <row r="59" spans="1:34" ht="12.75" customHeight="1" x14ac:dyDescent="0.2">
      <c r="A59" s="194"/>
      <c r="B59" s="907"/>
      <c r="C59" s="967"/>
      <c r="D59" s="868"/>
      <c r="E59" s="868"/>
      <c r="F59" s="868"/>
      <c r="G59" s="868"/>
      <c r="H59" s="868"/>
      <c r="I59" s="868"/>
      <c r="J59" s="868"/>
      <c r="K59" s="868"/>
      <c r="L59" s="868"/>
      <c r="M59" s="868"/>
      <c r="N59" s="968"/>
      <c r="O59" s="882"/>
      <c r="P59" s="882"/>
      <c r="Q59" s="882"/>
      <c r="R59" s="882"/>
      <c r="S59" s="882"/>
      <c r="T59" s="882"/>
      <c r="U59" s="882"/>
      <c r="V59" s="882"/>
      <c r="W59" s="882"/>
      <c r="X59" s="882"/>
      <c r="Y59" s="882"/>
      <c r="Z59" s="882"/>
      <c r="AA59" s="882"/>
      <c r="AB59" s="882"/>
      <c r="AC59" s="909"/>
      <c r="AD59" s="194"/>
      <c r="AE59" s="913"/>
      <c r="AF59" s="914"/>
      <c r="AG59" s="914"/>
      <c r="AH59" s="915"/>
    </row>
    <row r="60" spans="1:34" x14ac:dyDescent="0.2">
      <c r="A60" s="194"/>
      <c r="B60" s="906">
        <v>4.3</v>
      </c>
      <c r="C60" s="733" t="s">
        <v>434</v>
      </c>
      <c r="D60" s="868"/>
      <c r="E60" s="868"/>
      <c r="F60" s="868"/>
      <c r="G60" s="868"/>
      <c r="H60" s="868"/>
      <c r="I60" s="868"/>
      <c r="J60" s="868"/>
      <c r="K60" s="868"/>
      <c r="L60" s="868"/>
      <c r="M60" s="868"/>
      <c r="N60" s="868"/>
      <c r="O60" s="229"/>
      <c r="P60" s="230"/>
      <c r="Q60" s="230"/>
      <c r="R60" s="230"/>
      <c r="S60" s="230"/>
      <c r="T60" s="230"/>
      <c r="U60" s="230"/>
      <c r="V60" s="230"/>
      <c r="W60" s="230"/>
      <c r="X60" s="230"/>
      <c r="Y60" s="230"/>
      <c r="Z60" s="230"/>
      <c r="AA60" s="230"/>
      <c r="AB60" s="230"/>
      <c r="AC60" s="231"/>
      <c r="AD60" s="194"/>
      <c r="AE60" s="913"/>
      <c r="AF60" s="914"/>
      <c r="AG60" s="914"/>
      <c r="AH60" s="915"/>
    </row>
    <row r="61" spans="1:34" x14ac:dyDescent="0.2">
      <c r="A61" s="194"/>
      <c r="B61" s="903"/>
      <c r="C61" s="860" t="s">
        <v>662</v>
      </c>
      <c r="D61" s="1004"/>
      <c r="E61" s="1004"/>
      <c r="F61" s="1004"/>
      <c r="G61" s="1004"/>
      <c r="H61" s="1004"/>
      <c r="I61" s="1004"/>
      <c r="J61" s="1004"/>
      <c r="K61" s="1004"/>
      <c r="L61" s="1004"/>
      <c r="M61" s="1004"/>
      <c r="N61" s="1004"/>
      <c r="O61" s="216"/>
      <c r="P61" s="216"/>
      <c r="Q61" s="216"/>
      <c r="R61" s="216"/>
      <c r="S61" s="216"/>
      <c r="T61" s="216"/>
      <c r="U61" s="216"/>
      <c r="V61" s="216"/>
      <c r="W61" s="216"/>
      <c r="X61" s="216"/>
      <c r="Y61" s="216"/>
      <c r="Z61" s="216"/>
      <c r="AA61" s="216"/>
      <c r="AB61" s="216"/>
      <c r="AC61" s="217"/>
      <c r="AD61" s="194"/>
      <c r="AE61" s="236">
        <f>COUNTIFS(O54:AC54,"1",O55:AC55,"1",O61:AC61,"1")</f>
        <v>0</v>
      </c>
      <c r="AF61" s="237">
        <f>COUNTIFS(O54:AC54,"1",O55:AC55,"1",O61:AC61,"0")</f>
        <v>0</v>
      </c>
      <c r="AG61" s="237">
        <f t="shared" ref="AG61" si="10">SUM(AE61:AF61)</f>
        <v>0</v>
      </c>
      <c r="AH61" s="238" t="str">
        <f t="shared" ref="AH61" si="11">IF(AG61=0," ",SUM(AE61/AG61))</f>
        <v xml:space="preserve"> </v>
      </c>
    </row>
    <row r="62" spans="1:34" x14ac:dyDescent="0.2">
      <c r="A62" s="194"/>
      <c r="B62" s="903"/>
      <c r="C62" s="980" t="s">
        <v>395</v>
      </c>
      <c r="D62" s="981"/>
      <c r="E62" s="981"/>
      <c r="F62" s="981"/>
      <c r="G62" s="981"/>
      <c r="H62" s="981"/>
      <c r="I62" s="981"/>
      <c r="J62" s="981"/>
      <c r="K62" s="981"/>
      <c r="L62" s="981"/>
      <c r="M62" s="981"/>
      <c r="N62" s="982"/>
      <c r="O62" s="882"/>
      <c r="P62" s="882"/>
      <c r="Q62" s="882"/>
      <c r="R62" s="882"/>
      <c r="S62" s="882"/>
      <c r="T62" s="882"/>
      <c r="U62" s="882"/>
      <c r="V62" s="882"/>
      <c r="W62" s="882"/>
      <c r="X62" s="882"/>
      <c r="Y62" s="882"/>
      <c r="Z62" s="882"/>
      <c r="AA62" s="882"/>
      <c r="AB62" s="882"/>
      <c r="AC62" s="909"/>
      <c r="AD62" s="194"/>
      <c r="AE62" s="913"/>
      <c r="AF62" s="914"/>
      <c r="AG62" s="914"/>
      <c r="AH62" s="915"/>
    </row>
    <row r="63" spans="1:34" x14ac:dyDescent="0.2">
      <c r="A63" s="194"/>
      <c r="B63" s="903"/>
      <c r="C63" s="983"/>
      <c r="D63" s="984"/>
      <c r="E63" s="984"/>
      <c r="F63" s="984"/>
      <c r="G63" s="984"/>
      <c r="H63" s="984"/>
      <c r="I63" s="984"/>
      <c r="J63" s="984"/>
      <c r="K63" s="984"/>
      <c r="L63" s="984"/>
      <c r="M63" s="984"/>
      <c r="N63" s="985"/>
      <c r="O63" s="882"/>
      <c r="P63" s="882"/>
      <c r="Q63" s="882"/>
      <c r="R63" s="882"/>
      <c r="S63" s="882"/>
      <c r="T63" s="882"/>
      <c r="U63" s="882"/>
      <c r="V63" s="882"/>
      <c r="W63" s="882"/>
      <c r="X63" s="882"/>
      <c r="Y63" s="882"/>
      <c r="Z63" s="882"/>
      <c r="AA63" s="882"/>
      <c r="AB63" s="882"/>
      <c r="AC63" s="909"/>
      <c r="AD63" s="194"/>
      <c r="AE63" s="913"/>
      <c r="AF63" s="914"/>
      <c r="AG63" s="914"/>
      <c r="AH63" s="915"/>
    </row>
    <row r="64" spans="1:34" x14ac:dyDescent="0.2">
      <c r="A64" s="194"/>
      <c r="B64" s="903"/>
      <c r="C64" s="983"/>
      <c r="D64" s="984"/>
      <c r="E64" s="984"/>
      <c r="F64" s="984"/>
      <c r="G64" s="984"/>
      <c r="H64" s="984"/>
      <c r="I64" s="984"/>
      <c r="J64" s="984"/>
      <c r="K64" s="984"/>
      <c r="L64" s="984"/>
      <c r="M64" s="984"/>
      <c r="N64" s="985"/>
      <c r="O64" s="882"/>
      <c r="P64" s="882"/>
      <c r="Q64" s="882"/>
      <c r="R64" s="882"/>
      <c r="S64" s="882"/>
      <c r="T64" s="882"/>
      <c r="U64" s="882"/>
      <c r="V64" s="882"/>
      <c r="W64" s="882"/>
      <c r="X64" s="882"/>
      <c r="Y64" s="882"/>
      <c r="Z64" s="882"/>
      <c r="AA64" s="882"/>
      <c r="AB64" s="882"/>
      <c r="AC64" s="909"/>
      <c r="AD64" s="194"/>
      <c r="AE64" s="913"/>
      <c r="AF64" s="914"/>
      <c r="AG64" s="914"/>
      <c r="AH64" s="915"/>
    </row>
    <row r="65" spans="1:34" x14ac:dyDescent="0.2">
      <c r="A65" s="194"/>
      <c r="B65" s="903"/>
      <c r="C65" s="986"/>
      <c r="D65" s="987"/>
      <c r="E65" s="987"/>
      <c r="F65" s="987"/>
      <c r="G65" s="987"/>
      <c r="H65" s="987"/>
      <c r="I65" s="987"/>
      <c r="J65" s="987"/>
      <c r="K65" s="987"/>
      <c r="L65" s="987"/>
      <c r="M65" s="987"/>
      <c r="N65" s="988"/>
      <c r="O65" s="882"/>
      <c r="P65" s="882"/>
      <c r="Q65" s="882"/>
      <c r="R65" s="882"/>
      <c r="S65" s="882"/>
      <c r="T65" s="882"/>
      <c r="U65" s="882"/>
      <c r="V65" s="882"/>
      <c r="W65" s="882"/>
      <c r="X65" s="882"/>
      <c r="Y65" s="882"/>
      <c r="Z65" s="882"/>
      <c r="AA65" s="882"/>
      <c r="AB65" s="882"/>
      <c r="AC65" s="909"/>
      <c r="AD65" s="194"/>
      <c r="AE65" s="913"/>
      <c r="AF65" s="914"/>
      <c r="AG65" s="914"/>
      <c r="AH65" s="915"/>
    </row>
    <row r="66" spans="1:34" x14ac:dyDescent="0.2">
      <c r="A66" s="194"/>
      <c r="B66" s="903"/>
      <c r="C66" s="806" t="s">
        <v>464</v>
      </c>
      <c r="D66" s="1005"/>
      <c r="E66" s="1005"/>
      <c r="F66" s="1005"/>
      <c r="G66" s="1005"/>
      <c r="H66" s="1005"/>
      <c r="I66" s="1005"/>
      <c r="J66" s="1005"/>
      <c r="K66" s="1005"/>
      <c r="L66" s="1005"/>
      <c r="M66" s="1005"/>
      <c r="N66" s="1005"/>
      <c r="O66" s="216"/>
      <c r="P66" s="216"/>
      <c r="Q66" s="216"/>
      <c r="R66" s="216"/>
      <c r="S66" s="216"/>
      <c r="T66" s="216"/>
      <c r="U66" s="216"/>
      <c r="V66" s="216"/>
      <c r="W66" s="216"/>
      <c r="X66" s="216"/>
      <c r="Y66" s="216"/>
      <c r="Z66" s="216"/>
      <c r="AA66" s="216"/>
      <c r="AB66" s="216"/>
      <c r="AC66" s="217"/>
      <c r="AD66" s="194"/>
      <c r="AE66" s="236">
        <f>COUNTIFS(O54:AC54,"1",O55:AC55,"1",O66:AC66,"1")</f>
        <v>0</v>
      </c>
      <c r="AF66" s="237">
        <f>COUNTIFS(O54:AC54,"1",O55:AC55,"1",O66:AC66,"0")</f>
        <v>0</v>
      </c>
      <c r="AG66" s="237">
        <f t="shared" ref="AG66:AG69" si="12">SUM(AE66:AF66)</f>
        <v>0</v>
      </c>
      <c r="AH66" s="238" t="str">
        <f t="shared" ref="AH66:AH69" si="13">IF(AG66=0," ",SUM(AE66/AG66))</f>
        <v xml:space="preserve"> </v>
      </c>
    </row>
    <row r="67" spans="1:34" x14ac:dyDescent="0.2">
      <c r="A67" s="194"/>
      <c r="B67" s="903"/>
      <c r="C67" s="775" t="s">
        <v>465</v>
      </c>
      <c r="D67" s="890"/>
      <c r="E67" s="890"/>
      <c r="F67" s="890"/>
      <c r="G67" s="890"/>
      <c r="H67" s="890"/>
      <c r="I67" s="890"/>
      <c r="J67" s="890"/>
      <c r="K67" s="890"/>
      <c r="L67" s="890"/>
      <c r="M67" s="890"/>
      <c r="N67" s="890"/>
      <c r="O67" s="216"/>
      <c r="P67" s="216"/>
      <c r="Q67" s="216"/>
      <c r="R67" s="216"/>
      <c r="S67" s="216"/>
      <c r="T67" s="216"/>
      <c r="U67" s="216"/>
      <c r="V67" s="216"/>
      <c r="W67" s="216"/>
      <c r="X67" s="216"/>
      <c r="Y67" s="216"/>
      <c r="Z67" s="216"/>
      <c r="AA67" s="216"/>
      <c r="AB67" s="216"/>
      <c r="AC67" s="217"/>
      <c r="AD67" s="194"/>
      <c r="AE67" s="236">
        <f>COUNTIFS(O54:AC54,"1",O55:AC55,"1",O67:AC67,"1")</f>
        <v>0</v>
      </c>
      <c r="AF67" s="237">
        <f>COUNTIFS(O54:AC54,"1",O55:AC55,"1",O67:AC67,"0")</f>
        <v>0</v>
      </c>
      <c r="AG67" s="237">
        <f t="shared" si="12"/>
        <v>0</v>
      </c>
      <c r="AH67" s="238" t="str">
        <f t="shared" si="13"/>
        <v xml:space="preserve"> </v>
      </c>
    </row>
    <row r="68" spans="1:34" x14ac:dyDescent="0.2">
      <c r="A68" s="194"/>
      <c r="B68" s="903"/>
      <c r="C68" s="775" t="s">
        <v>466</v>
      </c>
      <c r="D68" s="890"/>
      <c r="E68" s="890"/>
      <c r="F68" s="890"/>
      <c r="G68" s="890"/>
      <c r="H68" s="890"/>
      <c r="I68" s="890"/>
      <c r="J68" s="890"/>
      <c r="K68" s="890"/>
      <c r="L68" s="890"/>
      <c r="M68" s="890"/>
      <c r="N68" s="890"/>
      <c r="O68" s="216"/>
      <c r="P68" s="216"/>
      <c r="Q68" s="216"/>
      <c r="R68" s="216"/>
      <c r="S68" s="216"/>
      <c r="T68" s="216"/>
      <c r="U68" s="216"/>
      <c r="V68" s="216"/>
      <c r="W68" s="216"/>
      <c r="X68" s="216"/>
      <c r="Y68" s="216"/>
      <c r="Z68" s="216"/>
      <c r="AA68" s="216"/>
      <c r="AB68" s="216"/>
      <c r="AC68" s="217"/>
      <c r="AD68" s="194"/>
      <c r="AE68" s="236">
        <f>COUNTIFS(O54:AC54,"1",O55:AC55,"1",O68:AC68,"1")</f>
        <v>0</v>
      </c>
      <c r="AF68" s="237">
        <f>COUNTIFS(O54:AC54,"1",O55:AC55,"1",O68:AC68,"0")</f>
        <v>0</v>
      </c>
      <c r="AG68" s="237">
        <f t="shared" si="12"/>
        <v>0</v>
      </c>
      <c r="AH68" s="238" t="str">
        <f t="shared" si="13"/>
        <v xml:space="preserve"> </v>
      </c>
    </row>
    <row r="69" spans="1:34" x14ac:dyDescent="0.2">
      <c r="A69" s="194"/>
      <c r="B69" s="903"/>
      <c r="C69" s="981" t="s">
        <v>257</v>
      </c>
      <c r="D69" s="981"/>
      <c r="E69" s="981"/>
      <c r="F69" s="981"/>
      <c r="G69" s="981"/>
      <c r="H69" s="981"/>
      <c r="I69" s="981"/>
      <c r="J69" s="981"/>
      <c r="K69" s="981"/>
      <c r="L69" s="981"/>
      <c r="M69" s="981"/>
      <c r="N69" s="981"/>
      <c r="O69" s="216"/>
      <c r="P69" s="216"/>
      <c r="Q69" s="216"/>
      <c r="R69" s="216"/>
      <c r="S69" s="216"/>
      <c r="T69" s="216"/>
      <c r="U69" s="216"/>
      <c r="V69" s="216"/>
      <c r="W69" s="216"/>
      <c r="X69" s="216"/>
      <c r="Y69" s="216"/>
      <c r="Z69" s="216"/>
      <c r="AA69" s="216"/>
      <c r="AB69" s="216"/>
      <c r="AC69" s="217"/>
      <c r="AD69" s="194"/>
      <c r="AE69" s="236">
        <f>COUNTIFS(O54:AC54,"1",O55:AC55,"1",O69:AC69,"1")</f>
        <v>0</v>
      </c>
      <c r="AF69" s="237">
        <f>COUNTIFS(O54:AC54,"1",O55:AC55,"1",O69:AC69,"0")</f>
        <v>0</v>
      </c>
      <c r="AG69" s="237">
        <f t="shared" si="12"/>
        <v>0</v>
      </c>
      <c r="AH69" s="238" t="str">
        <f t="shared" si="13"/>
        <v xml:space="preserve"> </v>
      </c>
    </row>
    <row r="70" spans="1:34" x14ac:dyDescent="0.2">
      <c r="A70" s="194"/>
      <c r="B70" s="903"/>
      <c r="C70" s="735" t="s">
        <v>394</v>
      </c>
      <c r="D70" s="972"/>
      <c r="E70" s="972"/>
      <c r="F70" s="972"/>
      <c r="G70" s="972"/>
      <c r="H70" s="972"/>
      <c r="I70" s="972"/>
      <c r="J70" s="972"/>
      <c r="K70" s="972"/>
      <c r="L70" s="972"/>
      <c r="M70" s="972"/>
      <c r="N70" s="973"/>
      <c r="O70" s="908"/>
      <c r="P70" s="908"/>
      <c r="Q70" s="908"/>
      <c r="R70" s="882"/>
      <c r="S70" s="882"/>
      <c r="T70" s="882"/>
      <c r="U70" s="882"/>
      <c r="V70" s="882"/>
      <c r="W70" s="912"/>
      <c r="X70" s="882"/>
      <c r="Y70" s="882"/>
      <c r="Z70" s="882"/>
      <c r="AA70" s="882"/>
      <c r="AB70" s="882"/>
      <c r="AC70" s="909"/>
      <c r="AD70" s="194"/>
      <c r="AE70" s="913"/>
      <c r="AF70" s="914"/>
      <c r="AG70" s="914"/>
      <c r="AH70" s="915"/>
    </row>
    <row r="71" spans="1:34" x14ac:dyDescent="0.2">
      <c r="A71" s="194"/>
      <c r="B71" s="903"/>
      <c r="C71" s="974"/>
      <c r="D71" s="975"/>
      <c r="E71" s="975"/>
      <c r="F71" s="975"/>
      <c r="G71" s="975"/>
      <c r="H71" s="975"/>
      <c r="I71" s="975"/>
      <c r="J71" s="975"/>
      <c r="K71" s="975"/>
      <c r="L71" s="975"/>
      <c r="M71" s="975"/>
      <c r="N71" s="976"/>
      <c r="O71" s="882"/>
      <c r="P71" s="882"/>
      <c r="Q71" s="882"/>
      <c r="R71" s="882"/>
      <c r="S71" s="882"/>
      <c r="T71" s="882"/>
      <c r="U71" s="882"/>
      <c r="V71" s="882"/>
      <c r="W71" s="912"/>
      <c r="X71" s="882"/>
      <c r="Y71" s="882"/>
      <c r="Z71" s="882"/>
      <c r="AA71" s="882"/>
      <c r="AB71" s="882"/>
      <c r="AC71" s="909"/>
      <c r="AD71" s="194"/>
      <c r="AE71" s="913"/>
      <c r="AF71" s="914"/>
      <c r="AG71" s="914"/>
      <c r="AH71" s="915"/>
    </row>
    <row r="72" spans="1:34" x14ac:dyDescent="0.2">
      <c r="A72" s="194"/>
      <c r="B72" s="903"/>
      <c r="C72" s="974"/>
      <c r="D72" s="975"/>
      <c r="E72" s="975"/>
      <c r="F72" s="975"/>
      <c r="G72" s="975"/>
      <c r="H72" s="975"/>
      <c r="I72" s="975"/>
      <c r="J72" s="975"/>
      <c r="K72" s="975"/>
      <c r="L72" s="975"/>
      <c r="M72" s="975"/>
      <c r="N72" s="976"/>
      <c r="O72" s="882"/>
      <c r="P72" s="882"/>
      <c r="Q72" s="882"/>
      <c r="R72" s="882"/>
      <c r="S72" s="882"/>
      <c r="T72" s="882"/>
      <c r="U72" s="882"/>
      <c r="V72" s="882"/>
      <c r="W72" s="912"/>
      <c r="X72" s="882"/>
      <c r="Y72" s="882"/>
      <c r="Z72" s="882"/>
      <c r="AA72" s="882"/>
      <c r="AB72" s="882"/>
      <c r="AC72" s="909"/>
      <c r="AD72" s="194"/>
      <c r="AE72" s="913"/>
      <c r="AF72" s="914"/>
      <c r="AG72" s="914"/>
      <c r="AH72" s="915"/>
    </row>
    <row r="73" spans="1:34" x14ac:dyDescent="0.2">
      <c r="A73" s="194"/>
      <c r="B73" s="903"/>
      <c r="C73" s="977"/>
      <c r="D73" s="978"/>
      <c r="E73" s="978"/>
      <c r="F73" s="978"/>
      <c r="G73" s="978"/>
      <c r="H73" s="978"/>
      <c r="I73" s="978"/>
      <c r="J73" s="978"/>
      <c r="K73" s="978"/>
      <c r="L73" s="978"/>
      <c r="M73" s="978"/>
      <c r="N73" s="979"/>
      <c r="O73" s="882"/>
      <c r="P73" s="882"/>
      <c r="Q73" s="882"/>
      <c r="R73" s="882"/>
      <c r="S73" s="882"/>
      <c r="T73" s="882"/>
      <c r="U73" s="882"/>
      <c r="V73" s="882"/>
      <c r="W73" s="912"/>
      <c r="X73" s="882"/>
      <c r="Y73" s="882"/>
      <c r="Z73" s="882"/>
      <c r="AA73" s="882"/>
      <c r="AB73" s="882"/>
      <c r="AC73" s="909"/>
      <c r="AD73" s="194"/>
      <c r="AE73" s="913"/>
      <c r="AF73" s="914"/>
      <c r="AG73" s="914"/>
      <c r="AH73" s="915"/>
    </row>
    <row r="74" spans="1:34" x14ac:dyDescent="0.2">
      <c r="A74" s="194"/>
      <c r="B74" s="903"/>
      <c r="C74" s="724" t="s">
        <v>467</v>
      </c>
      <c r="D74" s="999"/>
      <c r="E74" s="999"/>
      <c r="F74" s="999"/>
      <c r="G74" s="999"/>
      <c r="H74" s="999"/>
      <c r="I74" s="999"/>
      <c r="J74" s="999"/>
      <c r="K74" s="999"/>
      <c r="L74" s="999"/>
      <c r="M74" s="999"/>
      <c r="N74" s="1000"/>
      <c r="O74" s="216"/>
      <c r="P74" s="216"/>
      <c r="Q74" s="216"/>
      <c r="R74" s="216"/>
      <c r="S74" s="216"/>
      <c r="T74" s="216"/>
      <c r="U74" s="216"/>
      <c r="V74" s="216"/>
      <c r="W74" s="216"/>
      <c r="X74" s="216"/>
      <c r="Y74" s="216"/>
      <c r="Z74" s="216"/>
      <c r="AA74" s="216"/>
      <c r="AB74" s="216"/>
      <c r="AC74" s="217"/>
      <c r="AD74" s="194"/>
      <c r="AE74" s="236">
        <f>COUNTIFS(O54:AC54,"1",O55:AC55,"1",O74:AC74,"1")</f>
        <v>0</v>
      </c>
      <c r="AF74" s="237">
        <f>COUNTIFS(O54:AC54,"1",O55:AC55,"1",O74:AC74,"0")</f>
        <v>0</v>
      </c>
      <c r="AG74" s="237">
        <f t="shared" ref="AG74:AG75" si="14">SUM(AE74:AF74)</f>
        <v>0</v>
      </c>
      <c r="AH74" s="238" t="str">
        <f t="shared" ref="AH74:AH75" si="15">IF(AG74=0," ",SUM(AE74/AG74))</f>
        <v xml:space="preserve"> </v>
      </c>
    </row>
    <row r="75" spans="1:34" x14ac:dyDescent="0.2">
      <c r="A75" s="194"/>
      <c r="B75" s="907"/>
      <c r="C75" s="724" t="s">
        <v>468</v>
      </c>
      <c r="D75" s="999"/>
      <c r="E75" s="999"/>
      <c r="F75" s="999"/>
      <c r="G75" s="999"/>
      <c r="H75" s="999"/>
      <c r="I75" s="999"/>
      <c r="J75" s="999"/>
      <c r="K75" s="999"/>
      <c r="L75" s="999"/>
      <c r="M75" s="999"/>
      <c r="N75" s="1000"/>
      <c r="O75" s="216"/>
      <c r="P75" s="216"/>
      <c r="Q75" s="216"/>
      <c r="R75" s="216"/>
      <c r="S75" s="216"/>
      <c r="T75" s="216"/>
      <c r="U75" s="216"/>
      <c r="V75" s="216"/>
      <c r="W75" s="216"/>
      <c r="X75" s="216"/>
      <c r="Y75" s="216"/>
      <c r="Z75" s="216"/>
      <c r="AA75" s="216"/>
      <c r="AB75" s="216"/>
      <c r="AC75" s="217"/>
      <c r="AD75" s="194"/>
      <c r="AE75" s="236">
        <f>COUNTIFS(O54:AC54,"1",O55:AC55,"1",O75:AC75,"1")</f>
        <v>0</v>
      </c>
      <c r="AF75" s="237">
        <f>COUNTIFS(O54:AC54,"1",O55:AC55,"1",O75:AC75,"0")</f>
        <v>0</v>
      </c>
      <c r="AG75" s="237">
        <f t="shared" si="14"/>
        <v>0</v>
      </c>
      <c r="AH75" s="238" t="str">
        <f t="shared" si="15"/>
        <v xml:space="preserve"> </v>
      </c>
    </row>
    <row r="76" spans="1:34" ht="25.5" customHeight="1" x14ac:dyDescent="0.2">
      <c r="A76" s="194"/>
      <c r="B76" s="906">
        <v>4.4000000000000004</v>
      </c>
      <c r="C76" s="726" t="s">
        <v>435</v>
      </c>
      <c r="D76" s="962"/>
      <c r="E76" s="962"/>
      <c r="F76" s="962"/>
      <c r="G76" s="962"/>
      <c r="H76" s="962"/>
      <c r="I76" s="962"/>
      <c r="J76" s="962"/>
      <c r="K76" s="962"/>
      <c r="L76" s="962"/>
      <c r="M76" s="962"/>
      <c r="N76" s="963"/>
      <c r="O76" s="882"/>
      <c r="P76" s="882"/>
      <c r="Q76" s="882"/>
      <c r="R76" s="882"/>
      <c r="S76" s="882"/>
      <c r="T76" s="882"/>
      <c r="U76" s="882"/>
      <c r="V76" s="882"/>
      <c r="W76" s="882"/>
      <c r="X76" s="882"/>
      <c r="Y76" s="882"/>
      <c r="Z76" s="882"/>
      <c r="AA76" s="882"/>
      <c r="AB76" s="882"/>
      <c r="AC76" s="909"/>
      <c r="AD76" s="194"/>
      <c r="AE76" s="913"/>
      <c r="AF76" s="914"/>
      <c r="AG76" s="914"/>
      <c r="AH76" s="915"/>
    </row>
    <row r="77" spans="1:34" x14ac:dyDescent="0.2">
      <c r="A77" s="194"/>
      <c r="B77" s="903"/>
      <c r="C77" s="964"/>
      <c r="D77" s="965"/>
      <c r="E77" s="965"/>
      <c r="F77" s="965"/>
      <c r="G77" s="965"/>
      <c r="H77" s="965"/>
      <c r="I77" s="965"/>
      <c r="J77" s="965"/>
      <c r="K77" s="965"/>
      <c r="L77" s="965"/>
      <c r="M77" s="965"/>
      <c r="N77" s="966"/>
      <c r="O77" s="882"/>
      <c r="P77" s="882"/>
      <c r="Q77" s="882"/>
      <c r="R77" s="882"/>
      <c r="S77" s="882"/>
      <c r="T77" s="882"/>
      <c r="U77" s="882"/>
      <c r="V77" s="882"/>
      <c r="W77" s="882"/>
      <c r="X77" s="882"/>
      <c r="Y77" s="882"/>
      <c r="Z77" s="882"/>
      <c r="AA77" s="882"/>
      <c r="AB77" s="882"/>
      <c r="AC77" s="909"/>
      <c r="AD77" s="194"/>
      <c r="AE77" s="913"/>
      <c r="AF77" s="914"/>
      <c r="AG77" s="914"/>
      <c r="AH77" s="915"/>
    </row>
    <row r="78" spans="1:34" x14ac:dyDescent="0.2">
      <c r="A78" s="194"/>
      <c r="B78" s="903"/>
      <c r="C78" s="964"/>
      <c r="D78" s="965"/>
      <c r="E78" s="965"/>
      <c r="F78" s="965"/>
      <c r="G78" s="965"/>
      <c r="H78" s="965"/>
      <c r="I78" s="965"/>
      <c r="J78" s="965"/>
      <c r="K78" s="965"/>
      <c r="L78" s="965"/>
      <c r="M78" s="965"/>
      <c r="N78" s="966"/>
      <c r="O78" s="882"/>
      <c r="P78" s="882"/>
      <c r="Q78" s="882"/>
      <c r="R78" s="882"/>
      <c r="S78" s="882"/>
      <c r="T78" s="882"/>
      <c r="U78" s="882"/>
      <c r="V78" s="882"/>
      <c r="W78" s="882"/>
      <c r="X78" s="882"/>
      <c r="Y78" s="882"/>
      <c r="Z78" s="882"/>
      <c r="AA78" s="882"/>
      <c r="AB78" s="882"/>
      <c r="AC78" s="909"/>
      <c r="AD78" s="194"/>
      <c r="AE78" s="913"/>
      <c r="AF78" s="914"/>
      <c r="AG78" s="914"/>
      <c r="AH78" s="915"/>
    </row>
    <row r="79" spans="1:34" ht="13.5" thickBot="1" x14ac:dyDescent="0.25">
      <c r="A79" s="194"/>
      <c r="B79" s="903"/>
      <c r="C79" s="969"/>
      <c r="D79" s="970"/>
      <c r="E79" s="970"/>
      <c r="F79" s="970"/>
      <c r="G79" s="970"/>
      <c r="H79" s="970"/>
      <c r="I79" s="970"/>
      <c r="J79" s="970"/>
      <c r="K79" s="970"/>
      <c r="L79" s="970"/>
      <c r="M79" s="970"/>
      <c r="N79" s="971"/>
      <c r="O79" s="901"/>
      <c r="P79" s="901"/>
      <c r="Q79" s="901"/>
      <c r="R79" s="901"/>
      <c r="S79" s="901"/>
      <c r="T79" s="901"/>
      <c r="U79" s="901"/>
      <c r="V79" s="901"/>
      <c r="W79" s="901"/>
      <c r="X79" s="901"/>
      <c r="Y79" s="901"/>
      <c r="Z79" s="901"/>
      <c r="AA79" s="901"/>
      <c r="AB79" s="901"/>
      <c r="AC79" s="910"/>
      <c r="AD79" s="194"/>
      <c r="AE79" s="919"/>
      <c r="AF79" s="920"/>
      <c r="AG79" s="920"/>
      <c r="AH79" s="921"/>
    </row>
    <row r="80" spans="1:34" ht="25.5" customHeight="1" x14ac:dyDescent="0.2">
      <c r="A80" s="194"/>
      <c r="B80" s="206">
        <v>5</v>
      </c>
      <c r="C80" s="813" t="s">
        <v>596</v>
      </c>
      <c r="D80" s="1001"/>
      <c r="E80" s="1001"/>
      <c r="F80" s="1001"/>
      <c r="G80" s="1001"/>
      <c r="H80" s="1001"/>
      <c r="I80" s="1001"/>
      <c r="J80" s="1001"/>
      <c r="K80" s="1001"/>
      <c r="L80" s="1001"/>
      <c r="M80" s="1001"/>
      <c r="N80" s="1001"/>
      <c r="O80" s="207"/>
      <c r="P80" s="207"/>
      <c r="Q80" s="207"/>
      <c r="R80" s="207"/>
      <c r="S80" s="207"/>
      <c r="T80" s="207"/>
      <c r="U80" s="207"/>
      <c r="V80" s="207"/>
      <c r="W80" s="207"/>
      <c r="X80" s="207"/>
      <c r="Y80" s="207"/>
      <c r="Z80" s="207"/>
      <c r="AA80" s="207"/>
      <c r="AB80" s="207"/>
      <c r="AC80" s="208"/>
      <c r="AD80" s="194"/>
      <c r="AE80" s="239">
        <f>COUNTIF(O80:AC80,"1")</f>
        <v>0</v>
      </c>
      <c r="AF80" s="240">
        <f>COUNTIF(O80:AC80,"0")</f>
        <v>0</v>
      </c>
      <c r="AG80" s="210">
        <f t="shared" ref="AG80" si="16">SUM(AE80:AF80)</f>
        <v>0</v>
      </c>
      <c r="AH80" s="211" t="str">
        <f t="shared" ref="AH80" si="17">IF(AG80=0," ",SUM(AE80/AG80))</f>
        <v xml:space="preserve"> </v>
      </c>
    </row>
    <row r="81" spans="1:34" x14ac:dyDescent="0.2">
      <c r="A81" s="194"/>
      <c r="B81" s="886">
        <v>5.0999999999999996</v>
      </c>
      <c r="C81" s="750" t="s">
        <v>564</v>
      </c>
      <c r="D81" s="954"/>
      <c r="E81" s="954"/>
      <c r="F81" s="954"/>
      <c r="G81" s="954"/>
      <c r="H81" s="954"/>
      <c r="I81" s="954"/>
      <c r="J81" s="954"/>
      <c r="K81" s="954"/>
      <c r="L81" s="954"/>
      <c r="M81" s="954"/>
      <c r="N81" s="955"/>
      <c r="O81" s="882"/>
      <c r="P81" s="882"/>
      <c r="Q81" s="882"/>
      <c r="R81" s="882"/>
      <c r="S81" s="882"/>
      <c r="T81" s="882"/>
      <c r="U81" s="882"/>
      <c r="V81" s="882"/>
      <c r="W81" s="882"/>
      <c r="X81" s="882"/>
      <c r="Y81" s="882"/>
      <c r="Z81" s="882"/>
      <c r="AA81" s="882"/>
      <c r="AB81" s="882"/>
      <c r="AC81" s="909"/>
      <c r="AD81" s="194"/>
      <c r="AE81" s="913"/>
      <c r="AF81" s="914"/>
      <c r="AG81" s="914"/>
      <c r="AH81" s="915"/>
    </row>
    <row r="82" spans="1:34" x14ac:dyDescent="0.2">
      <c r="A82" s="194"/>
      <c r="B82" s="887"/>
      <c r="C82" s="956"/>
      <c r="D82" s="957"/>
      <c r="E82" s="957"/>
      <c r="F82" s="957"/>
      <c r="G82" s="957"/>
      <c r="H82" s="957"/>
      <c r="I82" s="957"/>
      <c r="J82" s="957"/>
      <c r="K82" s="957"/>
      <c r="L82" s="957"/>
      <c r="M82" s="957"/>
      <c r="N82" s="958"/>
      <c r="O82" s="882"/>
      <c r="P82" s="882"/>
      <c r="Q82" s="882"/>
      <c r="R82" s="882"/>
      <c r="S82" s="882"/>
      <c r="T82" s="882"/>
      <c r="U82" s="882"/>
      <c r="V82" s="882"/>
      <c r="W82" s="882"/>
      <c r="X82" s="882"/>
      <c r="Y82" s="882"/>
      <c r="Z82" s="882"/>
      <c r="AA82" s="882"/>
      <c r="AB82" s="882"/>
      <c r="AC82" s="909"/>
      <c r="AD82" s="194"/>
      <c r="AE82" s="913"/>
      <c r="AF82" s="914"/>
      <c r="AG82" s="914"/>
      <c r="AH82" s="915"/>
    </row>
    <row r="83" spans="1:34" x14ac:dyDescent="0.2">
      <c r="A83" s="194"/>
      <c r="B83" s="887"/>
      <c r="C83" s="956"/>
      <c r="D83" s="957"/>
      <c r="E83" s="957"/>
      <c r="F83" s="957"/>
      <c r="G83" s="957"/>
      <c r="H83" s="957"/>
      <c r="I83" s="957"/>
      <c r="J83" s="957"/>
      <c r="K83" s="957"/>
      <c r="L83" s="957"/>
      <c r="M83" s="957"/>
      <c r="N83" s="958"/>
      <c r="O83" s="882"/>
      <c r="P83" s="882"/>
      <c r="Q83" s="882"/>
      <c r="R83" s="882"/>
      <c r="S83" s="882"/>
      <c r="T83" s="882"/>
      <c r="U83" s="882"/>
      <c r="V83" s="882"/>
      <c r="W83" s="882"/>
      <c r="X83" s="882"/>
      <c r="Y83" s="882"/>
      <c r="Z83" s="882"/>
      <c r="AA83" s="882"/>
      <c r="AB83" s="882"/>
      <c r="AC83" s="909"/>
      <c r="AD83" s="194"/>
      <c r="AE83" s="913"/>
      <c r="AF83" s="914"/>
      <c r="AG83" s="914"/>
      <c r="AH83" s="915"/>
    </row>
    <row r="84" spans="1:34" ht="13.5" thickBot="1" x14ac:dyDescent="0.25">
      <c r="A84" s="194"/>
      <c r="B84" s="888"/>
      <c r="C84" s="959"/>
      <c r="D84" s="960"/>
      <c r="E84" s="960"/>
      <c r="F84" s="960"/>
      <c r="G84" s="960"/>
      <c r="H84" s="960"/>
      <c r="I84" s="960"/>
      <c r="J84" s="960"/>
      <c r="K84" s="960"/>
      <c r="L84" s="960"/>
      <c r="M84" s="960"/>
      <c r="N84" s="961"/>
      <c r="O84" s="889"/>
      <c r="P84" s="889"/>
      <c r="Q84" s="889"/>
      <c r="R84" s="889"/>
      <c r="S84" s="889"/>
      <c r="T84" s="889"/>
      <c r="U84" s="889"/>
      <c r="V84" s="889"/>
      <c r="W84" s="889"/>
      <c r="X84" s="889"/>
      <c r="Y84" s="889"/>
      <c r="Z84" s="889"/>
      <c r="AA84" s="889"/>
      <c r="AB84" s="889"/>
      <c r="AC84" s="911"/>
      <c r="AD84" s="194"/>
      <c r="AE84" s="919"/>
      <c r="AF84" s="920"/>
      <c r="AG84" s="920"/>
      <c r="AH84" s="921"/>
    </row>
    <row r="85" spans="1:34" x14ac:dyDescent="0.2">
      <c r="A85" s="194"/>
      <c r="B85" s="232">
        <v>6</v>
      </c>
      <c r="C85" s="895" t="s">
        <v>597</v>
      </c>
      <c r="D85" s="896"/>
      <c r="E85" s="896"/>
      <c r="F85" s="896"/>
      <c r="G85" s="896"/>
      <c r="H85" s="896"/>
      <c r="I85" s="896"/>
      <c r="J85" s="896"/>
      <c r="K85" s="896"/>
      <c r="L85" s="896"/>
      <c r="M85" s="896"/>
      <c r="N85" s="897"/>
      <c r="O85" s="207"/>
      <c r="P85" s="207"/>
      <c r="Q85" s="207"/>
      <c r="R85" s="207"/>
      <c r="S85" s="207"/>
      <c r="T85" s="207"/>
      <c r="U85" s="207"/>
      <c r="V85" s="207"/>
      <c r="W85" s="207"/>
      <c r="X85" s="207"/>
      <c r="Y85" s="207"/>
      <c r="Z85" s="207"/>
      <c r="AA85" s="207"/>
      <c r="AB85" s="207"/>
      <c r="AC85" s="208"/>
      <c r="AD85" s="194"/>
      <c r="AE85" s="233">
        <f>COUNTIF(O85:AC85,"1")</f>
        <v>0</v>
      </c>
      <c r="AF85" s="234">
        <f>COUNTIF(O85:AC85,"0")</f>
        <v>0</v>
      </c>
      <c r="AG85" s="234">
        <f t="shared" ref="AG85" si="18">SUM(AE85:AF85)</f>
        <v>0</v>
      </c>
      <c r="AH85" s="235" t="str">
        <f t="shared" ref="AH85" si="19">IF(AG85=0," ",SUM(AE85/AG85))</f>
        <v xml:space="preserve"> </v>
      </c>
    </row>
    <row r="86" spans="1:34" x14ac:dyDescent="0.2">
      <c r="A86" s="194"/>
      <c r="B86" s="944">
        <v>6.1</v>
      </c>
      <c r="C86" s="998" t="s">
        <v>393</v>
      </c>
      <c r="D86" s="962"/>
      <c r="E86" s="962"/>
      <c r="F86" s="962"/>
      <c r="G86" s="962"/>
      <c r="H86" s="962"/>
      <c r="I86" s="962"/>
      <c r="J86" s="962"/>
      <c r="K86" s="962"/>
      <c r="L86" s="962"/>
      <c r="M86" s="962"/>
      <c r="N86" s="963"/>
      <c r="O86" s="882"/>
      <c r="P86" s="882"/>
      <c r="Q86" s="882"/>
      <c r="R86" s="882"/>
      <c r="S86" s="882"/>
      <c r="T86" s="882"/>
      <c r="U86" s="882"/>
      <c r="V86" s="882"/>
      <c r="W86" s="882"/>
      <c r="X86" s="882"/>
      <c r="Y86" s="882"/>
      <c r="Z86" s="882"/>
      <c r="AA86" s="882"/>
      <c r="AB86" s="882"/>
      <c r="AC86" s="909"/>
      <c r="AD86" s="194"/>
      <c r="AE86" s="913"/>
      <c r="AF86" s="914"/>
      <c r="AG86" s="914"/>
      <c r="AH86" s="915"/>
    </row>
    <row r="87" spans="1:34" x14ac:dyDescent="0.2">
      <c r="A87" s="194"/>
      <c r="B87" s="945"/>
      <c r="C87" s="964"/>
      <c r="D87" s="965"/>
      <c r="E87" s="965"/>
      <c r="F87" s="965"/>
      <c r="G87" s="965"/>
      <c r="H87" s="965"/>
      <c r="I87" s="965"/>
      <c r="J87" s="965"/>
      <c r="K87" s="965"/>
      <c r="L87" s="965"/>
      <c r="M87" s="965"/>
      <c r="N87" s="966"/>
      <c r="O87" s="882"/>
      <c r="P87" s="882"/>
      <c r="Q87" s="882"/>
      <c r="R87" s="882"/>
      <c r="S87" s="882"/>
      <c r="T87" s="882"/>
      <c r="U87" s="882"/>
      <c r="V87" s="882"/>
      <c r="W87" s="882"/>
      <c r="X87" s="882"/>
      <c r="Y87" s="882"/>
      <c r="Z87" s="882"/>
      <c r="AA87" s="882"/>
      <c r="AB87" s="882"/>
      <c r="AC87" s="909"/>
      <c r="AD87" s="194"/>
      <c r="AE87" s="913"/>
      <c r="AF87" s="914"/>
      <c r="AG87" s="914"/>
      <c r="AH87" s="915"/>
    </row>
    <row r="88" spans="1:34" x14ac:dyDescent="0.2">
      <c r="A88" s="194"/>
      <c r="B88" s="945"/>
      <c r="C88" s="964"/>
      <c r="D88" s="965"/>
      <c r="E88" s="965"/>
      <c r="F88" s="965"/>
      <c r="G88" s="965"/>
      <c r="H88" s="965"/>
      <c r="I88" s="965"/>
      <c r="J88" s="965"/>
      <c r="K88" s="965"/>
      <c r="L88" s="965"/>
      <c r="M88" s="965"/>
      <c r="N88" s="966"/>
      <c r="O88" s="882"/>
      <c r="P88" s="882"/>
      <c r="Q88" s="882"/>
      <c r="R88" s="882"/>
      <c r="S88" s="882"/>
      <c r="T88" s="882"/>
      <c r="U88" s="882"/>
      <c r="V88" s="882"/>
      <c r="W88" s="882"/>
      <c r="X88" s="882"/>
      <c r="Y88" s="882"/>
      <c r="Z88" s="882"/>
      <c r="AA88" s="882"/>
      <c r="AB88" s="882"/>
      <c r="AC88" s="909"/>
      <c r="AD88" s="194"/>
      <c r="AE88" s="913"/>
      <c r="AF88" s="914"/>
      <c r="AG88" s="914"/>
      <c r="AH88" s="915"/>
    </row>
    <row r="89" spans="1:34" x14ac:dyDescent="0.2">
      <c r="A89" s="194"/>
      <c r="B89" s="946"/>
      <c r="C89" s="967"/>
      <c r="D89" s="868"/>
      <c r="E89" s="868"/>
      <c r="F89" s="868"/>
      <c r="G89" s="868"/>
      <c r="H89" s="868"/>
      <c r="I89" s="868"/>
      <c r="J89" s="868"/>
      <c r="K89" s="868"/>
      <c r="L89" s="868"/>
      <c r="M89" s="868"/>
      <c r="N89" s="968"/>
      <c r="O89" s="882"/>
      <c r="P89" s="882"/>
      <c r="Q89" s="882"/>
      <c r="R89" s="882"/>
      <c r="S89" s="882"/>
      <c r="T89" s="882"/>
      <c r="U89" s="882"/>
      <c r="V89" s="882"/>
      <c r="W89" s="882"/>
      <c r="X89" s="882"/>
      <c r="Y89" s="882"/>
      <c r="Z89" s="882"/>
      <c r="AA89" s="882"/>
      <c r="AB89" s="882"/>
      <c r="AC89" s="909"/>
      <c r="AD89" s="194"/>
      <c r="AE89" s="913"/>
      <c r="AF89" s="914"/>
      <c r="AG89" s="914"/>
      <c r="AH89" s="915"/>
    </row>
    <row r="90" spans="1:34" x14ac:dyDescent="0.2">
      <c r="A90" s="194"/>
      <c r="B90" s="944">
        <v>6.2</v>
      </c>
      <c r="C90" s="998" t="s">
        <v>392</v>
      </c>
      <c r="D90" s="962"/>
      <c r="E90" s="962"/>
      <c r="F90" s="962"/>
      <c r="G90" s="962"/>
      <c r="H90" s="962"/>
      <c r="I90" s="962"/>
      <c r="J90" s="962"/>
      <c r="K90" s="962"/>
      <c r="L90" s="962"/>
      <c r="M90" s="962"/>
      <c r="N90" s="963"/>
      <c r="O90" s="882"/>
      <c r="P90" s="882"/>
      <c r="Q90" s="882"/>
      <c r="R90" s="882"/>
      <c r="S90" s="882"/>
      <c r="T90" s="882"/>
      <c r="U90" s="882"/>
      <c r="V90" s="882"/>
      <c r="W90" s="882"/>
      <c r="X90" s="882"/>
      <c r="Y90" s="882"/>
      <c r="Z90" s="882"/>
      <c r="AA90" s="882"/>
      <c r="AB90" s="882"/>
      <c r="AC90" s="909"/>
      <c r="AD90" s="194"/>
      <c r="AE90" s="913"/>
      <c r="AF90" s="914"/>
      <c r="AG90" s="914"/>
      <c r="AH90" s="915"/>
    </row>
    <row r="91" spans="1:34" x14ac:dyDescent="0.2">
      <c r="A91" s="194"/>
      <c r="B91" s="945"/>
      <c r="C91" s="964"/>
      <c r="D91" s="965"/>
      <c r="E91" s="965"/>
      <c r="F91" s="965"/>
      <c r="G91" s="965"/>
      <c r="H91" s="965"/>
      <c r="I91" s="965"/>
      <c r="J91" s="965"/>
      <c r="K91" s="965"/>
      <c r="L91" s="965"/>
      <c r="M91" s="965"/>
      <c r="N91" s="966"/>
      <c r="O91" s="882"/>
      <c r="P91" s="882"/>
      <c r="Q91" s="882"/>
      <c r="R91" s="882"/>
      <c r="S91" s="882"/>
      <c r="T91" s="882"/>
      <c r="U91" s="882"/>
      <c r="V91" s="882"/>
      <c r="W91" s="882"/>
      <c r="X91" s="882"/>
      <c r="Y91" s="882"/>
      <c r="Z91" s="882"/>
      <c r="AA91" s="882"/>
      <c r="AB91" s="882"/>
      <c r="AC91" s="909"/>
      <c r="AD91" s="194"/>
      <c r="AE91" s="913"/>
      <c r="AF91" s="914"/>
      <c r="AG91" s="914"/>
      <c r="AH91" s="915"/>
    </row>
    <row r="92" spans="1:34" x14ac:dyDescent="0.2">
      <c r="A92" s="194"/>
      <c r="B92" s="945"/>
      <c r="C92" s="964"/>
      <c r="D92" s="965"/>
      <c r="E92" s="965"/>
      <c r="F92" s="965"/>
      <c r="G92" s="965"/>
      <c r="H92" s="965"/>
      <c r="I92" s="965"/>
      <c r="J92" s="965"/>
      <c r="K92" s="965"/>
      <c r="L92" s="965"/>
      <c r="M92" s="965"/>
      <c r="N92" s="966"/>
      <c r="O92" s="882"/>
      <c r="P92" s="882"/>
      <c r="Q92" s="882"/>
      <c r="R92" s="882"/>
      <c r="S92" s="882"/>
      <c r="T92" s="882"/>
      <c r="U92" s="882"/>
      <c r="V92" s="882"/>
      <c r="W92" s="882"/>
      <c r="X92" s="882"/>
      <c r="Y92" s="882"/>
      <c r="Z92" s="882"/>
      <c r="AA92" s="882"/>
      <c r="AB92" s="882"/>
      <c r="AC92" s="909"/>
      <c r="AD92" s="194"/>
      <c r="AE92" s="913"/>
      <c r="AF92" s="914"/>
      <c r="AG92" s="914"/>
      <c r="AH92" s="915"/>
    </row>
    <row r="93" spans="1:34" x14ac:dyDescent="0.2">
      <c r="A93" s="194"/>
      <c r="B93" s="946"/>
      <c r="C93" s="967"/>
      <c r="D93" s="868"/>
      <c r="E93" s="868"/>
      <c r="F93" s="868"/>
      <c r="G93" s="868"/>
      <c r="H93" s="868"/>
      <c r="I93" s="868"/>
      <c r="J93" s="868"/>
      <c r="K93" s="868"/>
      <c r="L93" s="868"/>
      <c r="M93" s="868"/>
      <c r="N93" s="968"/>
      <c r="O93" s="882"/>
      <c r="P93" s="882"/>
      <c r="Q93" s="882"/>
      <c r="R93" s="882"/>
      <c r="S93" s="882"/>
      <c r="T93" s="882"/>
      <c r="U93" s="882"/>
      <c r="V93" s="882"/>
      <c r="W93" s="882"/>
      <c r="X93" s="882"/>
      <c r="Y93" s="882"/>
      <c r="Z93" s="882"/>
      <c r="AA93" s="882"/>
      <c r="AB93" s="882"/>
      <c r="AC93" s="909"/>
      <c r="AD93" s="194"/>
      <c r="AE93" s="913"/>
      <c r="AF93" s="914"/>
      <c r="AG93" s="914"/>
      <c r="AH93" s="915"/>
    </row>
    <row r="94" spans="1:34" x14ac:dyDescent="0.2">
      <c r="A94" s="194"/>
      <c r="B94" s="944">
        <v>6.3</v>
      </c>
      <c r="C94" s="998" t="s">
        <v>391</v>
      </c>
      <c r="D94" s="962"/>
      <c r="E94" s="962"/>
      <c r="F94" s="962"/>
      <c r="G94" s="962"/>
      <c r="H94" s="962"/>
      <c r="I94" s="962"/>
      <c r="J94" s="962"/>
      <c r="K94" s="962"/>
      <c r="L94" s="962"/>
      <c r="M94" s="962"/>
      <c r="N94" s="963"/>
      <c r="O94" s="882"/>
      <c r="P94" s="882"/>
      <c r="Q94" s="882"/>
      <c r="R94" s="882"/>
      <c r="S94" s="882"/>
      <c r="T94" s="882"/>
      <c r="U94" s="882"/>
      <c r="V94" s="882"/>
      <c r="W94" s="882"/>
      <c r="X94" s="882"/>
      <c r="Y94" s="882"/>
      <c r="Z94" s="882"/>
      <c r="AA94" s="882"/>
      <c r="AB94" s="882"/>
      <c r="AC94" s="909"/>
      <c r="AD94" s="194"/>
      <c r="AE94" s="913"/>
      <c r="AF94" s="914"/>
      <c r="AG94" s="914"/>
      <c r="AH94" s="915"/>
    </row>
    <row r="95" spans="1:34" x14ac:dyDescent="0.2">
      <c r="A95" s="194"/>
      <c r="B95" s="945"/>
      <c r="C95" s="964"/>
      <c r="D95" s="965"/>
      <c r="E95" s="965"/>
      <c r="F95" s="965"/>
      <c r="G95" s="965"/>
      <c r="H95" s="965"/>
      <c r="I95" s="965"/>
      <c r="J95" s="965"/>
      <c r="K95" s="965"/>
      <c r="L95" s="965"/>
      <c r="M95" s="965"/>
      <c r="N95" s="966"/>
      <c r="O95" s="882"/>
      <c r="P95" s="882"/>
      <c r="Q95" s="882"/>
      <c r="R95" s="882"/>
      <c r="S95" s="882"/>
      <c r="T95" s="882"/>
      <c r="U95" s="882"/>
      <c r="V95" s="882"/>
      <c r="W95" s="882"/>
      <c r="X95" s="882"/>
      <c r="Y95" s="882"/>
      <c r="Z95" s="882"/>
      <c r="AA95" s="882"/>
      <c r="AB95" s="882"/>
      <c r="AC95" s="909"/>
      <c r="AD95" s="194"/>
      <c r="AE95" s="913"/>
      <c r="AF95" s="914"/>
      <c r="AG95" s="914"/>
      <c r="AH95" s="915"/>
    </row>
    <row r="96" spans="1:34" x14ac:dyDescent="0.2">
      <c r="A96" s="194"/>
      <c r="B96" s="945"/>
      <c r="C96" s="964"/>
      <c r="D96" s="965"/>
      <c r="E96" s="965"/>
      <c r="F96" s="965"/>
      <c r="G96" s="965"/>
      <c r="H96" s="965"/>
      <c r="I96" s="965"/>
      <c r="J96" s="965"/>
      <c r="K96" s="965"/>
      <c r="L96" s="965"/>
      <c r="M96" s="965"/>
      <c r="N96" s="966"/>
      <c r="O96" s="882"/>
      <c r="P96" s="882"/>
      <c r="Q96" s="882"/>
      <c r="R96" s="882"/>
      <c r="S96" s="882"/>
      <c r="T96" s="882"/>
      <c r="U96" s="882"/>
      <c r="V96" s="882"/>
      <c r="W96" s="882"/>
      <c r="X96" s="882"/>
      <c r="Y96" s="882"/>
      <c r="Z96" s="882"/>
      <c r="AA96" s="882"/>
      <c r="AB96" s="882"/>
      <c r="AC96" s="909"/>
      <c r="AD96" s="194"/>
      <c r="AE96" s="913"/>
      <c r="AF96" s="914"/>
      <c r="AG96" s="914"/>
      <c r="AH96" s="915"/>
    </row>
    <row r="97" spans="1:34" ht="13.5" thickBot="1" x14ac:dyDescent="0.25">
      <c r="A97" s="194"/>
      <c r="B97" s="945"/>
      <c r="C97" s="969"/>
      <c r="D97" s="970"/>
      <c r="E97" s="970"/>
      <c r="F97" s="970"/>
      <c r="G97" s="970"/>
      <c r="H97" s="970"/>
      <c r="I97" s="970"/>
      <c r="J97" s="970"/>
      <c r="K97" s="970"/>
      <c r="L97" s="970"/>
      <c r="M97" s="970"/>
      <c r="N97" s="971"/>
      <c r="O97" s="901"/>
      <c r="P97" s="901"/>
      <c r="Q97" s="901"/>
      <c r="R97" s="901"/>
      <c r="S97" s="901"/>
      <c r="T97" s="901"/>
      <c r="U97" s="901"/>
      <c r="V97" s="901"/>
      <c r="W97" s="901"/>
      <c r="X97" s="901"/>
      <c r="Y97" s="901"/>
      <c r="Z97" s="901"/>
      <c r="AA97" s="901"/>
      <c r="AB97" s="901"/>
      <c r="AC97" s="910"/>
      <c r="AD97" s="194"/>
      <c r="AE97" s="919"/>
      <c r="AF97" s="920"/>
      <c r="AG97" s="920"/>
      <c r="AH97" s="921"/>
    </row>
    <row r="98" spans="1:34" ht="25.5" customHeight="1" x14ac:dyDescent="0.2">
      <c r="A98" s="194"/>
      <c r="B98" s="206">
        <v>7</v>
      </c>
      <c r="C98" s="879" t="s">
        <v>598</v>
      </c>
      <c r="D98" s="880"/>
      <c r="E98" s="880"/>
      <c r="F98" s="880"/>
      <c r="G98" s="880"/>
      <c r="H98" s="880"/>
      <c r="I98" s="880"/>
      <c r="J98" s="880"/>
      <c r="K98" s="880"/>
      <c r="L98" s="880"/>
      <c r="M98" s="880"/>
      <c r="N98" s="881"/>
      <c r="O98" s="207"/>
      <c r="P98" s="207"/>
      <c r="Q98" s="207"/>
      <c r="R98" s="207"/>
      <c r="S98" s="207"/>
      <c r="T98" s="207"/>
      <c r="U98" s="207"/>
      <c r="V98" s="207"/>
      <c r="W98" s="207"/>
      <c r="X98" s="207"/>
      <c r="Y98" s="207"/>
      <c r="Z98" s="207"/>
      <c r="AA98" s="207"/>
      <c r="AB98" s="207"/>
      <c r="AC98" s="208"/>
      <c r="AD98" s="194"/>
      <c r="AE98" s="239">
        <f>COUNTIF(O98:AC98,"1")</f>
        <v>0</v>
      </c>
      <c r="AF98" s="240">
        <f>COUNTIF(O98:AC98,"0")</f>
        <v>0</v>
      </c>
      <c r="AG98" s="210">
        <f t="shared" ref="AG98" si="20">SUM(AE98:AF98)</f>
        <v>0</v>
      </c>
      <c r="AH98" s="211" t="str">
        <f t="shared" ref="AH98" si="21">IF(AG98=0," ",SUM(AE98/AG98))</f>
        <v xml:space="preserve"> </v>
      </c>
    </row>
    <row r="99" spans="1:34" x14ac:dyDescent="0.2">
      <c r="A99" s="194"/>
      <c r="B99" s="883">
        <v>7.1</v>
      </c>
      <c r="C99" s="1002" t="s">
        <v>356</v>
      </c>
      <c r="D99" s="1002"/>
      <c r="E99" s="1002"/>
      <c r="F99" s="1002"/>
      <c r="G99" s="1002"/>
      <c r="H99" s="1002"/>
      <c r="I99" s="1002"/>
      <c r="J99" s="1002"/>
      <c r="K99" s="1002"/>
      <c r="L99" s="1002"/>
      <c r="M99" s="1002"/>
      <c r="N99" s="1003"/>
      <c r="O99" s="229"/>
      <c r="P99" s="230"/>
      <c r="Q99" s="230"/>
      <c r="R99" s="230"/>
      <c r="S99" s="230"/>
      <c r="T99" s="230"/>
      <c r="U99" s="230"/>
      <c r="V99" s="230"/>
      <c r="W99" s="230"/>
      <c r="X99" s="230"/>
      <c r="Y99" s="230"/>
      <c r="Z99" s="230"/>
      <c r="AA99" s="230"/>
      <c r="AB99" s="230"/>
      <c r="AC99" s="231"/>
      <c r="AD99" s="194"/>
      <c r="AE99" s="913"/>
      <c r="AF99" s="914"/>
      <c r="AG99" s="914"/>
      <c r="AH99" s="915"/>
    </row>
    <row r="100" spans="1:34" x14ac:dyDescent="0.2">
      <c r="A100" s="194"/>
      <c r="B100" s="884"/>
      <c r="C100" s="877" t="s">
        <v>306</v>
      </c>
      <c r="D100" s="877"/>
      <c r="E100" s="877"/>
      <c r="F100" s="877"/>
      <c r="G100" s="877"/>
      <c r="H100" s="877"/>
      <c r="I100" s="877"/>
      <c r="J100" s="877"/>
      <c r="K100" s="877"/>
      <c r="L100" s="877"/>
      <c r="M100" s="877"/>
      <c r="N100" s="898"/>
      <c r="O100" s="216"/>
      <c r="P100" s="216"/>
      <c r="Q100" s="216"/>
      <c r="R100" s="216"/>
      <c r="S100" s="216"/>
      <c r="T100" s="216"/>
      <c r="U100" s="216"/>
      <c r="V100" s="216"/>
      <c r="W100" s="216"/>
      <c r="X100" s="216"/>
      <c r="Y100" s="216"/>
      <c r="Z100" s="216"/>
      <c r="AA100" s="216"/>
      <c r="AB100" s="216"/>
      <c r="AC100" s="217"/>
      <c r="AD100" s="194"/>
      <c r="AE100" s="221">
        <f>COUNTIFS(O98:AC98,"1",O100:AC100,"1")</f>
        <v>0</v>
      </c>
      <c r="AF100" s="222">
        <f>COUNTIFS(O98:AC98,"1",O100:AC100,"0")</f>
        <v>0</v>
      </c>
      <c r="AG100" s="219">
        <f t="shared" ref="AG100:AG106" si="22">SUM(AE100:AF100)</f>
        <v>0</v>
      </c>
      <c r="AH100" s="220" t="str">
        <f t="shared" ref="AH100:AH106" si="23">IF(AG100=0," ",SUM(AE100/AG100))</f>
        <v xml:space="preserve"> </v>
      </c>
    </row>
    <row r="101" spans="1:34" x14ac:dyDescent="0.2">
      <c r="A101" s="194"/>
      <c r="B101" s="884"/>
      <c r="C101" s="877" t="s">
        <v>307</v>
      </c>
      <c r="D101" s="877"/>
      <c r="E101" s="877"/>
      <c r="F101" s="877"/>
      <c r="G101" s="877"/>
      <c r="H101" s="877"/>
      <c r="I101" s="877"/>
      <c r="J101" s="877"/>
      <c r="K101" s="877"/>
      <c r="L101" s="877"/>
      <c r="M101" s="877"/>
      <c r="N101" s="898"/>
      <c r="O101" s="216"/>
      <c r="P101" s="216"/>
      <c r="Q101" s="216"/>
      <c r="R101" s="216"/>
      <c r="S101" s="216"/>
      <c r="T101" s="216"/>
      <c r="U101" s="216"/>
      <c r="V101" s="216"/>
      <c r="W101" s="216"/>
      <c r="X101" s="216"/>
      <c r="Y101" s="216"/>
      <c r="Z101" s="216"/>
      <c r="AA101" s="216"/>
      <c r="AB101" s="216"/>
      <c r="AC101" s="217"/>
      <c r="AD101" s="194"/>
      <c r="AE101" s="221">
        <f>COUNTIFS(O98:AC98,"1",O101:AC101,"1")</f>
        <v>0</v>
      </c>
      <c r="AF101" s="222">
        <f>COUNTIFS(O98:AC98,"1",O101:AC101,"0")</f>
        <v>0</v>
      </c>
      <c r="AG101" s="219">
        <f t="shared" si="22"/>
        <v>0</v>
      </c>
      <c r="AH101" s="220" t="str">
        <f t="shared" si="23"/>
        <v xml:space="preserve"> </v>
      </c>
    </row>
    <row r="102" spans="1:34" x14ac:dyDescent="0.2">
      <c r="A102" s="194"/>
      <c r="B102" s="884"/>
      <c r="C102" s="877" t="s">
        <v>308</v>
      </c>
      <c r="D102" s="877"/>
      <c r="E102" s="877"/>
      <c r="F102" s="877"/>
      <c r="G102" s="877"/>
      <c r="H102" s="877"/>
      <c r="I102" s="877"/>
      <c r="J102" s="877"/>
      <c r="K102" s="877"/>
      <c r="L102" s="877"/>
      <c r="M102" s="877"/>
      <c r="N102" s="898"/>
      <c r="O102" s="216"/>
      <c r="P102" s="216"/>
      <c r="Q102" s="216"/>
      <c r="R102" s="216"/>
      <c r="S102" s="216"/>
      <c r="T102" s="216"/>
      <c r="U102" s="216"/>
      <c r="V102" s="216"/>
      <c r="W102" s="216"/>
      <c r="X102" s="216"/>
      <c r="Y102" s="216"/>
      <c r="Z102" s="216"/>
      <c r="AA102" s="216"/>
      <c r="AB102" s="216"/>
      <c r="AC102" s="217"/>
      <c r="AD102" s="194"/>
      <c r="AE102" s="241">
        <f>COUNTIFS(O98:AC98,"1",O102:AC102,"1")</f>
        <v>0</v>
      </c>
      <c r="AF102" s="216">
        <f>COUNTIFS(O98:AC98,"1",O102:AC102,"0")</f>
        <v>0</v>
      </c>
      <c r="AG102" s="219">
        <f t="shared" si="22"/>
        <v>0</v>
      </c>
      <c r="AH102" s="220" t="str">
        <f t="shared" si="23"/>
        <v xml:space="preserve"> </v>
      </c>
    </row>
    <row r="103" spans="1:34" x14ac:dyDescent="0.2">
      <c r="A103" s="194"/>
      <c r="B103" s="884"/>
      <c r="C103" s="877" t="s">
        <v>309</v>
      </c>
      <c r="D103" s="877"/>
      <c r="E103" s="877"/>
      <c r="F103" s="877"/>
      <c r="G103" s="877"/>
      <c r="H103" s="877"/>
      <c r="I103" s="877"/>
      <c r="J103" s="877"/>
      <c r="K103" s="877"/>
      <c r="L103" s="877"/>
      <c r="M103" s="877"/>
      <c r="N103" s="898"/>
      <c r="O103" s="216"/>
      <c r="P103" s="216"/>
      <c r="Q103" s="216"/>
      <c r="R103" s="216"/>
      <c r="S103" s="216"/>
      <c r="T103" s="216"/>
      <c r="U103" s="216"/>
      <c r="V103" s="216"/>
      <c r="W103" s="216"/>
      <c r="X103" s="216"/>
      <c r="Y103" s="216"/>
      <c r="Z103" s="216"/>
      <c r="AA103" s="216"/>
      <c r="AB103" s="216"/>
      <c r="AC103" s="217"/>
      <c r="AD103" s="194"/>
      <c r="AE103" s="241">
        <f>COUNTIFS(O98:AC98,"1",O103:AC103,"1")</f>
        <v>0</v>
      </c>
      <c r="AF103" s="216">
        <f>COUNTIFS(O98:AC98,"1",O103:AC103,"0")</f>
        <v>0</v>
      </c>
      <c r="AG103" s="219">
        <f t="shared" si="22"/>
        <v>0</v>
      </c>
      <c r="AH103" s="220" t="str">
        <f t="shared" si="23"/>
        <v xml:space="preserve"> </v>
      </c>
    </row>
    <row r="104" spans="1:34" x14ac:dyDescent="0.2">
      <c r="A104" s="194"/>
      <c r="B104" s="884"/>
      <c r="C104" s="877" t="s">
        <v>310</v>
      </c>
      <c r="D104" s="877"/>
      <c r="E104" s="877"/>
      <c r="F104" s="877"/>
      <c r="G104" s="877"/>
      <c r="H104" s="877"/>
      <c r="I104" s="877"/>
      <c r="J104" s="877"/>
      <c r="K104" s="877"/>
      <c r="L104" s="877"/>
      <c r="M104" s="877"/>
      <c r="N104" s="898"/>
      <c r="O104" s="216"/>
      <c r="P104" s="216"/>
      <c r="Q104" s="216"/>
      <c r="R104" s="216"/>
      <c r="S104" s="216"/>
      <c r="T104" s="216"/>
      <c r="U104" s="216"/>
      <c r="V104" s="216"/>
      <c r="W104" s="216"/>
      <c r="X104" s="216"/>
      <c r="Y104" s="216"/>
      <c r="Z104" s="216"/>
      <c r="AA104" s="216"/>
      <c r="AB104" s="216"/>
      <c r="AC104" s="217"/>
      <c r="AD104" s="194"/>
      <c r="AE104" s="241">
        <f>COUNTIFS(O98:AC98,"1",O104:AC104,"1")</f>
        <v>0</v>
      </c>
      <c r="AF104" s="216">
        <f>COUNTIFS(O98:AC98,"1",O104:AC104,"0")</f>
        <v>0</v>
      </c>
      <c r="AG104" s="219">
        <f t="shared" si="22"/>
        <v>0</v>
      </c>
      <c r="AH104" s="220" t="str">
        <f t="shared" si="23"/>
        <v xml:space="preserve"> </v>
      </c>
    </row>
    <row r="105" spans="1:34" x14ac:dyDescent="0.2">
      <c r="A105" s="194"/>
      <c r="B105" s="884"/>
      <c r="C105" s="877" t="s">
        <v>311</v>
      </c>
      <c r="D105" s="877"/>
      <c r="E105" s="877"/>
      <c r="F105" s="877"/>
      <c r="G105" s="877"/>
      <c r="H105" s="877"/>
      <c r="I105" s="877"/>
      <c r="J105" s="877"/>
      <c r="K105" s="877"/>
      <c r="L105" s="877"/>
      <c r="M105" s="877"/>
      <c r="N105" s="898"/>
      <c r="O105" s="216"/>
      <c r="P105" s="216"/>
      <c r="Q105" s="216"/>
      <c r="R105" s="216"/>
      <c r="S105" s="216"/>
      <c r="T105" s="216"/>
      <c r="U105" s="216"/>
      <c r="V105" s="216"/>
      <c r="W105" s="216"/>
      <c r="X105" s="216"/>
      <c r="Y105" s="216"/>
      <c r="Z105" s="216"/>
      <c r="AA105" s="216"/>
      <c r="AB105" s="216"/>
      <c r="AC105" s="217"/>
      <c r="AD105" s="194"/>
      <c r="AE105" s="241">
        <f>COUNTIFS(O98:AC98,"1",O105:AC105,"1")</f>
        <v>0</v>
      </c>
      <c r="AF105" s="216">
        <f>COUNTIFS(O98:AC98,"1",O105:AC105,"0")</f>
        <v>0</v>
      </c>
      <c r="AG105" s="219">
        <f t="shared" si="22"/>
        <v>0</v>
      </c>
      <c r="AH105" s="220" t="str">
        <f t="shared" si="23"/>
        <v xml:space="preserve"> </v>
      </c>
    </row>
    <row r="106" spans="1:34" x14ac:dyDescent="0.2">
      <c r="A106" s="194"/>
      <c r="B106" s="885"/>
      <c r="C106" s="899" t="s">
        <v>312</v>
      </c>
      <c r="D106" s="899"/>
      <c r="E106" s="899"/>
      <c r="F106" s="899"/>
      <c r="G106" s="899"/>
      <c r="H106" s="899"/>
      <c r="I106" s="899"/>
      <c r="J106" s="899"/>
      <c r="K106" s="899"/>
      <c r="L106" s="899"/>
      <c r="M106" s="899"/>
      <c r="N106" s="900"/>
      <c r="O106" s="216"/>
      <c r="P106" s="216"/>
      <c r="Q106" s="216"/>
      <c r="R106" s="216"/>
      <c r="S106" s="216"/>
      <c r="T106" s="216"/>
      <c r="U106" s="216"/>
      <c r="V106" s="216"/>
      <c r="W106" s="216"/>
      <c r="X106" s="216"/>
      <c r="Y106" s="216"/>
      <c r="Z106" s="216"/>
      <c r="AA106" s="216"/>
      <c r="AB106" s="216"/>
      <c r="AC106" s="217"/>
      <c r="AD106" s="194"/>
      <c r="AE106" s="241">
        <f>COUNTIFS(O98:AC98,"1",O106:AC106,"1")</f>
        <v>0</v>
      </c>
      <c r="AF106" s="216">
        <f>COUNTIFS(O98:AC98,"1",O106:AC106,"0")</f>
        <v>0</v>
      </c>
      <c r="AG106" s="219">
        <f t="shared" si="22"/>
        <v>0</v>
      </c>
      <c r="AH106" s="220" t="str">
        <f t="shared" si="23"/>
        <v xml:space="preserve"> </v>
      </c>
    </row>
    <row r="107" spans="1:34" x14ac:dyDescent="0.2">
      <c r="A107" s="194"/>
      <c r="B107" s="883">
        <v>7.2</v>
      </c>
      <c r="C107" s="989" t="s">
        <v>390</v>
      </c>
      <c r="D107" s="990"/>
      <c r="E107" s="990"/>
      <c r="F107" s="990"/>
      <c r="G107" s="990"/>
      <c r="H107" s="990"/>
      <c r="I107" s="990"/>
      <c r="J107" s="990"/>
      <c r="K107" s="990"/>
      <c r="L107" s="990"/>
      <c r="M107" s="990"/>
      <c r="N107" s="991"/>
      <c r="O107" s="882"/>
      <c r="P107" s="882"/>
      <c r="Q107" s="882"/>
      <c r="R107" s="882"/>
      <c r="S107" s="882"/>
      <c r="T107" s="882"/>
      <c r="U107" s="882"/>
      <c r="V107" s="882"/>
      <c r="W107" s="882"/>
      <c r="X107" s="882"/>
      <c r="Y107" s="882"/>
      <c r="Z107" s="882"/>
      <c r="AA107" s="882"/>
      <c r="AB107" s="882"/>
      <c r="AC107" s="909"/>
      <c r="AD107" s="194"/>
      <c r="AE107" s="913"/>
      <c r="AF107" s="914"/>
      <c r="AG107" s="914"/>
      <c r="AH107" s="915"/>
    </row>
    <row r="108" spans="1:34" x14ac:dyDescent="0.2">
      <c r="A108" s="194"/>
      <c r="B108" s="884"/>
      <c r="C108" s="992"/>
      <c r="D108" s="993"/>
      <c r="E108" s="993"/>
      <c r="F108" s="993"/>
      <c r="G108" s="993"/>
      <c r="H108" s="993"/>
      <c r="I108" s="993"/>
      <c r="J108" s="993"/>
      <c r="K108" s="993"/>
      <c r="L108" s="993"/>
      <c r="M108" s="993"/>
      <c r="N108" s="994"/>
      <c r="O108" s="882"/>
      <c r="P108" s="882"/>
      <c r="Q108" s="882"/>
      <c r="R108" s="882"/>
      <c r="S108" s="882"/>
      <c r="T108" s="882"/>
      <c r="U108" s="882"/>
      <c r="V108" s="882"/>
      <c r="W108" s="882"/>
      <c r="X108" s="882"/>
      <c r="Y108" s="882"/>
      <c r="Z108" s="882"/>
      <c r="AA108" s="882"/>
      <c r="AB108" s="882"/>
      <c r="AC108" s="909"/>
      <c r="AD108" s="194"/>
      <c r="AE108" s="913"/>
      <c r="AF108" s="914"/>
      <c r="AG108" s="914"/>
      <c r="AH108" s="915"/>
    </row>
    <row r="109" spans="1:34" x14ac:dyDescent="0.2">
      <c r="A109" s="194"/>
      <c r="B109" s="884"/>
      <c r="C109" s="992"/>
      <c r="D109" s="993"/>
      <c r="E109" s="993"/>
      <c r="F109" s="993"/>
      <c r="G109" s="993"/>
      <c r="H109" s="993"/>
      <c r="I109" s="993"/>
      <c r="J109" s="993"/>
      <c r="K109" s="993"/>
      <c r="L109" s="993"/>
      <c r="M109" s="993"/>
      <c r="N109" s="994"/>
      <c r="O109" s="882"/>
      <c r="P109" s="882"/>
      <c r="Q109" s="882"/>
      <c r="R109" s="882"/>
      <c r="S109" s="882"/>
      <c r="T109" s="882"/>
      <c r="U109" s="882"/>
      <c r="V109" s="882"/>
      <c r="W109" s="882"/>
      <c r="X109" s="882"/>
      <c r="Y109" s="882"/>
      <c r="Z109" s="882"/>
      <c r="AA109" s="882"/>
      <c r="AB109" s="882"/>
      <c r="AC109" s="909"/>
      <c r="AD109" s="194"/>
      <c r="AE109" s="913"/>
      <c r="AF109" s="914"/>
      <c r="AG109" s="914"/>
      <c r="AH109" s="915"/>
    </row>
    <row r="110" spans="1:34" ht="13.5" thickBot="1" x14ac:dyDescent="0.25">
      <c r="A110" s="194"/>
      <c r="B110" s="905"/>
      <c r="C110" s="995"/>
      <c r="D110" s="996"/>
      <c r="E110" s="996"/>
      <c r="F110" s="996"/>
      <c r="G110" s="996"/>
      <c r="H110" s="996"/>
      <c r="I110" s="996"/>
      <c r="J110" s="996"/>
      <c r="K110" s="996"/>
      <c r="L110" s="996"/>
      <c r="M110" s="996"/>
      <c r="N110" s="997"/>
      <c r="O110" s="889"/>
      <c r="P110" s="889"/>
      <c r="Q110" s="889"/>
      <c r="R110" s="889"/>
      <c r="S110" s="889"/>
      <c r="T110" s="889"/>
      <c r="U110" s="889"/>
      <c r="V110" s="889"/>
      <c r="W110" s="889"/>
      <c r="X110" s="889"/>
      <c r="Y110" s="889"/>
      <c r="Z110" s="889"/>
      <c r="AA110" s="889"/>
      <c r="AB110" s="889"/>
      <c r="AC110" s="911"/>
      <c r="AD110" s="194"/>
      <c r="AE110" s="919"/>
      <c r="AF110" s="920"/>
      <c r="AG110" s="920"/>
      <c r="AH110" s="921"/>
    </row>
    <row r="111" spans="1:34" ht="13.5" thickBot="1" x14ac:dyDescent="0.25">
      <c r="A111" s="194"/>
      <c r="B111" s="223">
        <v>8</v>
      </c>
      <c r="C111" s="951" t="s">
        <v>475</v>
      </c>
      <c r="D111" s="952"/>
      <c r="E111" s="952"/>
      <c r="F111" s="952"/>
      <c r="G111" s="952"/>
      <c r="H111" s="952"/>
      <c r="I111" s="952"/>
      <c r="J111" s="952"/>
      <c r="K111" s="952"/>
      <c r="L111" s="952"/>
      <c r="M111" s="952"/>
      <c r="N111" s="952"/>
      <c r="O111" s="224"/>
      <c r="P111" s="224"/>
      <c r="Q111" s="224"/>
      <c r="R111" s="224"/>
      <c r="S111" s="224"/>
      <c r="T111" s="224"/>
      <c r="U111" s="224"/>
      <c r="V111" s="224"/>
      <c r="W111" s="224"/>
      <c r="X111" s="224"/>
      <c r="Y111" s="224"/>
      <c r="Z111" s="224"/>
      <c r="AA111" s="224"/>
      <c r="AB111" s="224"/>
      <c r="AC111" s="225"/>
      <c r="AD111" s="194"/>
      <c r="AE111" s="242">
        <f>COUNTIF(O111:AC111,"1")</f>
        <v>0</v>
      </c>
      <c r="AF111" s="243">
        <f>COUNTIF(O111:AC111,"0")</f>
        <v>0</v>
      </c>
      <c r="AG111" s="243">
        <f t="shared" ref="AG111:AG112" si="24">SUM(AE111:AF111)</f>
        <v>0</v>
      </c>
      <c r="AH111" s="244" t="str">
        <f t="shared" ref="AH111:AH112" si="25">IF(AG111=0," ",SUM(AE111/AG111))</f>
        <v xml:space="preserve"> </v>
      </c>
    </row>
    <row r="112" spans="1:34" ht="13.5" thickBot="1" x14ac:dyDescent="0.25">
      <c r="A112" s="194"/>
      <c r="B112" s="245">
        <v>9</v>
      </c>
      <c r="C112" s="835" t="s">
        <v>476</v>
      </c>
      <c r="D112" s="947"/>
      <c r="E112" s="947"/>
      <c r="F112" s="947"/>
      <c r="G112" s="947"/>
      <c r="H112" s="947"/>
      <c r="I112" s="947"/>
      <c r="J112" s="947"/>
      <c r="K112" s="947"/>
      <c r="L112" s="947"/>
      <c r="M112" s="947"/>
      <c r="N112" s="947"/>
      <c r="O112" s="224"/>
      <c r="P112" s="224"/>
      <c r="Q112" s="224"/>
      <c r="R112" s="224"/>
      <c r="S112" s="224"/>
      <c r="T112" s="224"/>
      <c r="U112" s="224"/>
      <c r="V112" s="224"/>
      <c r="W112" s="224"/>
      <c r="X112" s="224"/>
      <c r="Y112" s="224"/>
      <c r="Z112" s="224"/>
      <c r="AA112" s="224"/>
      <c r="AB112" s="224"/>
      <c r="AC112" s="225"/>
      <c r="AD112" s="205"/>
      <c r="AE112" s="592">
        <f>COUNTIF(O112:AC112,"1")</f>
        <v>0</v>
      </c>
      <c r="AF112" s="593">
        <f>COUNTIF(O112:AC112,"0")</f>
        <v>0</v>
      </c>
      <c r="AG112" s="594">
        <f t="shared" si="24"/>
        <v>0</v>
      </c>
      <c r="AH112" s="595" t="str">
        <f t="shared" si="25"/>
        <v xml:space="preserve"> </v>
      </c>
    </row>
    <row r="113" spans="1:34" ht="13.5" thickBot="1" x14ac:dyDescent="0.25">
      <c r="A113" s="194"/>
      <c r="B113" s="902">
        <v>10</v>
      </c>
      <c r="C113" s="856" t="s">
        <v>599</v>
      </c>
      <c r="D113" s="948"/>
      <c r="E113" s="948"/>
      <c r="F113" s="948"/>
      <c r="G113" s="948"/>
      <c r="H113" s="948"/>
      <c r="I113" s="948"/>
      <c r="J113" s="948"/>
      <c r="K113" s="948"/>
      <c r="L113" s="948"/>
      <c r="M113" s="948"/>
      <c r="N113" s="948"/>
      <c r="O113" s="246"/>
      <c r="P113" s="247"/>
      <c r="Q113" s="247"/>
      <c r="R113" s="247"/>
      <c r="S113" s="247"/>
      <c r="T113" s="247"/>
      <c r="U113" s="247"/>
      <c r="V113" s="247"/>
      <c r="W113" s="247"/>
      <c r="X113" s="247"/>
      <c r="Y113" s="247"/>
      <c r="Z113" s="247"/>
      <c r="AA113" s="247"/>
      <c r="AB113" s="247"/>
      <c r="AC113" s="248"/>
      <c r="AD113" s="194"/>
      <c r="AE113" s="922"/>
      <c r="AF113" s="923"/>
      <c r="AG113" s="923"/>
      <c r="AH113" s="924"/>
    </row>
    <row r="114" spans="1:34" x14ac:dyDescent="0.2">
      <c r="A114" s="194"/>
      <c r="B114" s="903"/>
      <c r="C114" s="782" t="s">
        <v>652</v>
      </c>
      <c r="D114" s="949"/>
      <c r="E114" s="949"/>
      <c r="F114" s="949"/>
      <c r="G114" s="949"/>
      <c r="H114" s="949"/>
      <c r="I114" s="949"/>
      <c r="J114" s="949"/>
      <c r="K114" s="949"/>
      <c r="L114" s="949"/>
      <c r="M114" s="949"/>
      <c r="N114" s="949"/>
      <c r="O114" s="216"/>
      <c r="P114" s="216"/>
      <c r="Q114" s="216"/>
      <c r="R114" s="216"/>
      <c r="S114" s="216"/>
      <c r="T114" s="216"/>
      <c r="U114" s="216"/>
      <c r="V114" s="216"/>
      <c r="W114" s="216"/>
      <c r="X114" s="216"/>
      <c r="Y114" s="216"/>
      <c r="Z114" s="216"/>
      <c r="AA114" s="216"/>
      <c r="AB114" s="216"/>
      <c r="AC114" s="217"/>
      <c r="AD114" s="194"/>
      <c r="AE114" s="233">
        <f>COUNTIF(O114:AC114,"1")</f>
        <v>0</v>
      </c>
      <c r="AF114" s="234">
        <f>COUNTIF(O114:AC114,"0")</f>
        <v>0</v>
      </c>
      <c r="AG114" s="234">
        <f t="shared" ref="AG114:AG116" si="26">SUM(AE114:AF114)</f>
        <v>0</v>
      </c>
      <c r="AH114" s="235" t="str">
        <f t="shared" ref="AH114:AH116" si="27">IF(AG114=0," ",SUM(AE114/AG114))</f>
        <v xml:space="preserve"> </v>
      </c>
    </row>
    <row r="115" spans="1:34" x14ac:dyDescent="0.2">
      <c r="A115" s="194"/>
      <c r="B115" s="903"/>
      <c r="C115" s="949" t="s">
        <v>151</v>
      </c>
      <c r="D115" s="949"/>
      <c r="E115" s="949"/>
      <c r="F115" s="949"/>
      <c r="G115" s="949"/>
      <c r="H115" s="949"/>
      <c r="I115" s="949"/>
      <c r="J115" s="949"/>
      <c r="K115" s="949"/>
      <c r="L115" s="949"/>
      <c r="M115" s="949"/>
      <c r="N115" s="949"/>
      <c r="O115" s="216"/>
      <c r="P115" s="216"/>
      <c r="Q115" s="216"/>
      <c r="R115" s="216"/>
      <c r="S115" s="216"/>
      <c r="T115" s="216"/>
      <c r="U115" s="216"/>
      <c r="V115" s="216"/>
      <c r="W115" s="216"/>
      <c r="X115" s="216"/>
      <c r="Y115" s="216"/>
      <c r="Z115" s="216"/>
      <c r="AA115" s="216"/>
      <c r="AB115" s="216"/>
      <c r="AC115" s="217"/>
      <c r="AD115" s="194"/>
      <c r="AE115" s="236">
        <f>COUNTIF(O115:AC115,"1")</f>
        <v>0</v>
      </c>
      <c r="AF115" s="237">
        <f>COUNTIF(O115:AC115,"0")</f>
        <v>0</v>
      </c>
      <c r="AG115" s="237">
        <f t="shared" si="26"/>
        <v>0</v>
      </c>
      <c r="AH115" s="238" t="str">
        <f t="shared" si="27"/>
        <v xml:space="preserve"> </v>
      </c>
    </row>
    <row r="116" spans="1:34" ht="13.5" thickBot="1" x14ac:dyDescent="0.25">
      <c r="A116" s="194"/>
      <c r="B116" s="904"/>
      <c r="C116" s="950" t="s">
        <v>152</v>
      </c>
      <c r="D116" s="950"/>
      <c r="E116" s="950"/>
      <c r="F116" s="950"/>
      <c r="G116" s="950"/>
      <c r="H116" s="950"/>
      <c r="I116" s="950"/>
      <c r="J116" s="950"/>
      <c r="K116" s="950"/>
      <c r="L116" s="950"/>
      <c r="M116" s="950"/>
      <c r="N116" s="950"/>
      <c r="O116" s="249"/>
      <c r="P116" s="249"/>
      <c r="Q116" s="249"/>
      <c r="R116" s="249"/>
      <c r="S116" s="249"/>
      <c r="T116" s="249"/>
      <c r="U116" s="249"/>
      <c r="V116" s="249"/>
      <c r="W116" s="249"/>
      <c r="X116" s="249"/>
      <c r="Y116" s="249"/>
      <c r="Z116" s="249"/>
      <c r="AA116" s="249"/>
      <c r="AB116" s="249"/>
      <c r="AC116" s="250"/>
      <c r="AD116" s="194"/>
      <c r="AE116" s="251">
        <f>COUNTIF(O116:AC116,"1")</f>
        <v>0</v>
      </c>
      <c r="AF116" s="252">
        <f>COUNTIF(O116:AC116,"0")</f>
        <v>0</v>
      </c>
      <c r="AG116" s="252">
        <f t="shared" si="26"/>
        <v>0</v>
      </c>
      <c r="AH116" s="253" t="str">
        <f t="shared" si="27"/>
        <v xml:space="preserve"> </v>
      </c>
    </row>
    <row r="117" spans="1:34" hidden="1" x14ac:dyDescent="0.2">
      <c r="A117" s="194"/>
      <c r="B117" s="596"/>
      <c r="C117" s="597"/>
      <c r="D117" s="597"/>
      <c r="E117" s="597"/>
      <c r="F117" s="597"/>
      <c r="G117" s="597"/>
      <c r="H117" s="597"/>
      <c r="I117" s="597"/>
      <c r="J117" s="597"/>
      <c r="K117" s="597"/>
      <c r="L117" s="597"/>
      <c r="M117" s="597"/>
      <c r="N117" s="597"/>
      <c r="O117" s="598">
        <f>COUNTA(O114:O116)</f>
        <v>0</v>
      </c>
      <c r="P117" s="598">
        <f t="shared" ref="P117:AC117" si="28">COUNTA(P114:P116)</f>
        <v>0</v>
      </c>
      <c r="Q117" s="598">
        <f t="shared" si="28"/>
        <v>0</v>
      </c>
      <c r="R117" s="598">
        <f t="shared" si="28"/>
        <v>0</v>
      </c>
      <c r="S117" s="598">
        <f t="shared" si="28"/>
        <v>0</v>
      </c>
      <c r="T117" s="598">
        <f t="shared" si="28"/>
        <v>0</v>
      </c>
      <c r="U117" s="598">
        <f t="shared" si="28"/>
        <v>0</v>
      </c>
      <c r="V117" s="598">
        <f t="shared" si="28"/>
        <v>0</v>
      </c>
      <c r="W117" s="598">
        <f t="shared" si="28"/>
        <v>0</v>
      </c>
      <c r="X117" s="598">
        <f t="shared" si="28"/>
        <v>0</v>
      </c>
      <c r="Y117" s="598">
        <f t="shared" si="28"/>
        <v>0</v>
      </c>
      <c r="Z117" s="598">
        <f t="shared" si="28"/>
        <v>0</v>
      </c>
      <c r="AA117" s="598">
        <f t="shared" si="28"/>
        <v>0</v>
      </c>
      <c r="AB117" s="598">
        <f t="shared" si="28"/>
        <v>0</v>
      </c>
      <c r="AC117" s="598">
        <f t="shared" si="28"/>
        <v>0</v>
      </c>
      <c r="AD117" s="194"/>
      <c r="AE117" s="598"/>
      <c r="AF117" s="598"/>
      <c r="AG117" s="598"/>
      <c r="AH117" s="600"/>
    </row>
    <row r="118" spans="1:34" hidden="1" x14ac:dyDescent="0.2">
      <c r="A118" s="194"/>
      <c r="B118" s="589"/>
      <c r="C118" s="590"/>
      <c r="D118" s="590"/>
      <c r="E118" s="590"/>
      <c r="F118" s="590"/>
      <c r="G118" s="590"/>
      <c r="H118" s="590"/>
      <c r="I118" s="590"/>
      <c r="J118" s="590"/>
      <c r="K118" s="590"/>
      <c r="L118" s="590"/>
      <c r="M118" s="590"/>
      <c r="N118" s="590"/>
      <c r="O118" s="591">
        <f>SUM(O114:O116)</f>
        <v>0</v>
      </c>
      <c r="P118" s="591">
        <f t="shared" ref="P118:AC118" si="29">SUM(P114:P116)</f>
        <v>0</v>
      </c>
      <c r="Q118" s="591">
        <f t="shared" si="29"/>
        <v>0</v>
      </c>
      <c r="R118" s="591">
        <f t="shared" si="29"/>
        <v>0</v>
      </c>
      <c r="S118" s="591">
        <f t="shared" si="29"/>
        <v>0</v>
      </c>
      <c r="T118" s="591">
        <f t="shared" si="29"/>
        <v>0</v>
      </c>
      <c r="U118" s="591">
        <f t="shared" si="29"/>
        <v>0</v>
      </c>
      <c r="V118" s="591">
        <f t="shared" si="29"/>
        <v>0</v>
      </c>
      <c r="W118" s="591">
        <f t="shared" si="29"/>
        <v>0</v>
      </c>
      <c r="X118" s="591">
        <f t="shared" si="29"/>
        <v>0</v>
      </c>
      <c r="Y118" s="591">
        <f t="shared" si="29"/>
        <v>0</v>
      </c>
      <c r="Z118" s="591">
        <f t="shared" si="29"/>
        <v>0</v>
      </c>
      <c r="AA118" s="591">
        <f t="shared" si="29"/>
        <v>0</v>
      </c>
      <c r="AB118" s="591">
        <f t="shared" si="29"/>
        <v>0</v>
      </c>
      <c r="AC118" s="591">
        <f t="shared" si="29"/>
        <v>0</v>
      </c>
      <c r="AD118" s="194"/>
      <c r="AE118" s="591">
        <f>COUNTIFS(O117:AC117,"&gt;0",O118:AC118,"3")</f>
        <v>0</v>
      </c>
      <c r="AF118" s="591">
        <f>COUNTIFS(O117:AC117,"&gt;0",O118:AC118,"&lt;3")</f>
        <v>0</v>
      </c>
      <c r="AG118" s="591">
        <f t="shared" ref="AG118" si="30">SUM(AE118:AF118)</f>
        <v>0</v>
      </c>
      <c r="AH118" s="599" t="str">
        <f t="shared" ref="AH118" si="31">IF(AG118=0," ",SUM(AE118/AG118))</f>
        <v xml:space="preserve"> </v>
      </c>
    </row>
    <row r="119" spans="1:34" x14ac:dyDescent="0.2">
      <c r="A119" s="194"/>
      <c r="B119" s="193"/>
      <c r="C119" s="194"/>
      <c r="D119" s="194"/>
      <c r="E119" s="194"/>
      <c r="F119" s="194"/>
      <c r="G119" s="194"/>
      <c r="H119" s="194"/>
      <c r="I119" s="194"/>
      <c r="J119" s="194"/>
      <c r="K119" s="194"/>
      <c r="L119" s="194"/>
      <c r="M119" s="194"/>
      <c r="N119" s="194"/>
      <c r="O119" s="193"/>
      <c r="P119" s="193"/>
      <c r="Q119" s="193"/>
      <c r="R119" s="193"/>
      <c r="S119" s="193"/>
      <c r="T119" s="193"/>
      <c r="U119" s="193"/>
      <c r="V119" s="193"/>
      <c r="W119" s="193"/>
      <c r="X119" s="193"/>
      <c r="Y119" s="193"/>
      <c r="Z119" s="193"/>
      <c r="AA119" s="193"/>
      <c r="AB119" s="193"/>
      <c r="AC119" s="193"/>
      <c r="AD119" s="194"/>
      <c r="AE119" s="193"/>
      <c r="AF119" s="193"/>
      <c r="AG119" s="193"/>
      <c r="AH119" s="193"/>
    </row>
    <row r="120" spans="1:34" ht="13.5" thickBot="1" x14ac:dyDescent="0.25">
      <c r="A120" s="194"/>
      <c r="B120" s="193"/>
      <c r="C120" s="194"/>
      <c r="D120" s="194"/>
      <c r="E120" s="194"/>
      <c r="F120" s="194"/>
      <c r="G120" s="194"/>
      <c r="H120" s="194"/>
      <c r="I120" s="194"/>
      <c r="J120" s="194"/>
      <c r="K120" s="194"/>
      <c r="L120" s="194"/>
      <c r="M120" s="194"/>
      <c r="N120" s="194"/>
      <c r="O120" s="193"/>
      <c r="P120" s="193"/>
      <c r="Q120" s="193"/>
      <c r="R120" s="193"/>
      <c r="S120" s="193"/>
      <c r="T120" s="193"/>
      <c r="U120" s="193"/>
      <c r="V120" s="193"/>
      <c r="W120" s="193"/>
      <c r="X120" s="193"/>
      <c r="Y120" s="193"/>
      <c r="Z120" s="193"/>
      <c r="AA120" s="193"/>
      <c r="AB120" s="193"/>
      <c r="AC120" s="193"/>
      <c r="AD120" s="194"/>
      <c r="AE120" s="193"/>
      <c r="AF120" s="193"/>
      <c r="AG120" s="193"/>
      <c r="AH120" s="193"/>
    </row>
    <row r="121" spans="1:34" s="254" customFormat="1" ht="27" customHeight="1" x14ac:dyDescent="0.25">
      <c r="A121" s="325"/>
      <c r="B121" s="940" t="s">
        <v>370</v>
      </c>
      <c r="C121" s="941"/>
      <c r="D121" s="941"/>
      <c r="E121" s="941"/>
      <c r="F121" s="941"/>
      <c r="G121" s="941"/>
      <c r="H121" s="941"/>
      <c r="I121" s="941"/>
      <c r="J121" s="941"/>
      <c r="K121" s="941"/>
      <c r="L121" s="941"/>
      <c r="M121" s="941"/>
      <c r="N121" s="942"/>
      <c r="O121" s="268"/>
      <c r="P121" s="268"/>
      <c r="Q121" s="268"/>
      <c r="R121" s="325"/>
      <c r="S121" s="325"/>
      <c r="T121" s="325"/>
      <c r="U121" s="325"/>
      <c r="V121" s="325"/>
      <c r="W121" s="325"/>
      <c r="X121" s="325"/>
      <c r="Y121" s="325"/>
      <c r="Z121" s="325"/>
      <c r="AA121" s="325"/>
      <c r="AB121" s="325"/>
      <c r="AC121" s="325"/>
      <c r="AD121" s="325"/>
      <c r="AE121" s="325"/>
      <c r="AF121" s="325"/>
      <c r="AG121" s="325"/>
      <c r="AH121" s="325"/>
    </row>
    <row r="122" spans="1:34" s="254" customFormat="1" ht="78.75" customHeight="1" thickBot="1" x14ac:dyDescent="0.3">
      <c r="A122" s="325"/>
      <c r="B122" s="710" t="s">
        <v>855</v>
      </c>
      <c r="C122" s="711"/>
      <c r="D122" s="711"/>
      <c r="E122" s="711"/>
      <c r="F122" s="711"/>
      <c r="G122" s="711"/>
      <c r="H122" s="711"/>
      <c r="I122" s="711"/>
      <c r="J122" s="711"/>
      <c r="K122" s="711"/>
      <c r="L122" s="711"/>
      <c r="M122" s="711"/>
      <c r="N122" s="712"/>
      <c r="O122" s="193"/>
      <c r="P122" s="325"/>
      <c r="Q122" s="325"/>
      <c r="R122" s="325"/>
      <c r="S122" s="325"/>
      <c r="T122" s="325"/>
      <c r="U122" s="325"/>
      <c r="V122" s="325"/>
      <c r="W122" s="325"/>
      <c r="X122" s="325"/>
      <c r="Y122" s="325"/>
      <c r="Z122" s="325"/>
      <c r="AA122" s="325"/>
      <c r="AB122" s="325"/>
      <c r="AC122" s="325"/>
      <c r="AD122" s="325"/>
      <c r="AE122" s="325"/>
      <c r="AF122" s="325"/>
      <c r="AG122" s="325"/>
      <c r="AH122" s="325"/>
    </row>
    <row r="123" spans="1:34" s="254" customFormat="1" x14ac:dyDescent="0.2">
      <c r="A123" s="325"/>
      <c r="B123" s="194"/>
      <c r="C123" s="194"/>
      <c r="D123" s="194"/>
      <c r="E123" s="194"/>
      <c r="F123" s="194"/>
      <c r="G123" s="194"/>
      <c r="H123" s="194"/>
      <c r="I123" s="194"/>
      <c r="J123" s="194"/>
      <c r="K123" s="194"/>
      <c r="L123" s="194"/>
      <c r="M123" s="194"/>
      <c r="N123" s="194"/>
      <c r="O123" s="193"/>
      <c r="P123" s="325"/>
      <c r="Q123" s="325"/>
      <c r="R123" s="325"/>
      <c r="S123" s="325"/>
      <c r="T123" s="325"/>
      <c r="U123" s="325"/>
      <c r="V123" s="325"/>
      <c r="W123" s="325"/>
      <c r="X123" s="325"/>
      <c r="Y123" s="325"/>
      <c r="Z123" s="325"/>
      <c r="AA123" s="325"/>
      <c r="AB123" s="325"/>
      <c r="AC123" s="325"/>
      <c r="AD123" s="325"/>
      <c r="AE123" s="325"/>
      <c r="AF123" s="325"/>
      <c r="AG123" s="325"/>
      <c r="AH123" s="325"/>
    </row>
    <row r="124" spans="1:34" s="254" customFormat="1" x14ac:dyDescent="0.2">
      <c r="A124" s="325"/>
      <c r="B124" s="194"/>
      <c r="C124" s="194"/>
      <c r="D124" s="194"/>
      <c r="E124" s="194"/>
      <c r="F124" s="194"/>
      <c r="G124" s="194"/>
      <c r="H124" s="194"/>
      <c r="I124" s="194"/>
      <c r="J124" s="194"/>
      <c r="K124" s="194"/>
      <c r="L124" s="194"/>
      <c r="M124" s="194"/>
      <c r="N124" s="194"/>
      <c r="O124" s="193"/>
      <c r="P124" s="325"/>
      <c r="Q124" s="325"/>
      <c r="R124" s="325"/>
      <c r="S124" s="325"/>
      <c r="T124" s="325"/>
      <c r="U124" s="325"/>
      <c r="V124" s="325"/>
      <c r="W124" s="325"/>
      <c r="X124" s="325"/>
      <c r="Y124" s="325"/>
      <c r="Z124" s="325"/>
      <c r="AA124" s="325"/>
      <c r="AB124" s="325"/>
      <c r="AC124" s="325"/>
      <c r="AD124" s="325"/>
      <c r="AE124" s="325"/>
      <c r="AF124" s="325"/>
      <c r="AG124" s="325"/>
      <c r="AH124" s="325"/>
    </row>
    <row r="125" spans="1:34" s="254" customFormat="1" ht="14.25" customHeight="1" x14ac:dyDescent="0.25">
      <c r="A125" s="325"/>
      <c r="B125" s="943" t="s">
        <v>255</v>
      </c>
      <c r="C125" s="943"/>
      <c r="D125" s="943"/>
      <c r="E125" s="943"/>
      <c r="F125" s="943"/>
      <c r="G125" s="943"/>
      <c r="H125" s="943"/>
      <c r="I125" s="943"/>
      <c r="J125" s="943"/>
      <c r="K125" s="943"/>
      <c r="L125" s="943"/>
      <c r="M125" s="943"/>
      <c r="N125" s="943"/>
      <c r="O125" s="325"/>
      <c r="P125" s="325"/>
      <c r="Q125" s="325"/>
      <c r="R125" s="325"/>
      <c r="S125" s="325"/>
      <c r="T125" s="325"/>
      <c r="U125" s="325"/>
      <c r="V125" s="325"/>
      <c r="W125" s="325"/>
      <c r="X125" s="325"/>
      <c r="Y125" s="325"/>
      <c r="Z125" s="325"/>
      <c r="AA125" s="325"/>
      <c r="AB125" s="325"/>
      <c r="AC125" s="325"/>
      <c r="AD125" s="325"/>
      <c r="AE125" s="325"/>
      <c r="AF125" s="325"/>
      <c r="AG125" s="325"/>
      <c r="AH125" s="325"/>
    </row>
    <row r="126" spans="1:34" s="254" customFormat="1" x14ac:dyDescent="0.2">
      <c r="A126" s="325"/>
      <c r="B126" s="194"/>
      <c r="C126" s="194"/>
      <c r="D126" s="194"/>
      <c r="E126" s="194"/>
      <c r="F126" s="194"/>
      <c r="G126" s="194"/>
      <c r="H126" s="194"/>
      <c r="I126" s="194"/>
      <c r="J126" s="194"/>
      <c r="K126" s="194"/>
      <c r="L126" s="194"/>
      <c r="M126" s="194"/>
      <c r="N126" s="194"/>
      <c r="O126" s="193"/>
      <c r="P126" s="325"/>
      <c r="Q126" s="325"/>
      <c r="R126" s="325"/>
      <c r="S126" s="325"/>
      <c r="T126" s="325"/>
      <c r="U126" s="325"/>
      <c r="V126" s="325"/>
      <c r="W126" s="325"/>
      <c r="X126" s="325"/>
      <c r="Y126" s="325"/>
      <c r="Z126" s="325"/>
      <c r="AA126" s="325"/>
      <c r="AB126" s="325"/>
      <c r="AC126" s="325"/>
      <c r="AD126" s="325"/>
      <c r="AE126" s="325"/>
      <c r="AF126" s="325"/>
      <c r="AG126" s="325"/>
      <c r="AH126" s="325"/>
    </row>
    <row r="127" spans="1:34" s="254" customFormat="1" x14ac:dyDescent="0.2">
      <c r="A127" s="325"/>
      <c r="B127" s="194"/>
      <c r="C127" s="194"/>
      <c r="D127" s="194"/>
      <c r="E127" s="194"/>
      <c r="F127" s="194"/>
      <c r="G127" s="194"/>
      <c r="H127" s="194"/>
      <c r="I127" s="194"/>
      <c r="J127" s="194"/>
      <c r="K127" s="194"/>
      <c r="L127" s="194"/>
      <c r="M127" s="194"/>
      <c r="N127" s="194"/>
      <c r="O127" s="193"/>
      <c r="P127" s="325"/>
      <c r="Q127" s="325"/>
      <c r="R127" s="325"/>
      <c r="S127" s="325"/>
      <c r="T127" s="325"/>
      <c r="U127" s="325"/>
      <c r="V127" s="325"/>
      <c r="W127" s="325"/>
      <c r="X127" s="325"/>
      <c r="Y127" s="325"/>
      <c r="Z127" s="325"/>
      <c r="AA127" s="325"/>
      <c r="AB127" s="325"/>
      <c r="AC127" s="325"/>
      <c r="AD127" s="325"/>
      <c r="AE127" s="325"/>
      <c r="AF127" s="325"/>
      <c r="AG127" s="325"/>
      <c r="AH127" s="325"/>
    </row>
    <row r="128" spans="1:34" s="254" customFormat="1" x14ac:dyDescent="0.2">
      <c r="A128" s="325"/>
      <c r="B128" s="194"/>
      <c r="C128" s="194"/>
      <c r="D128" s="194"/>
      <c r="E128" s="194"/>
      <c r="F128" s="194"/>
      <c r="G128" s="194"/>
      <c r="H128" s="194"/>
      <c r="I128" s="194"/>
      <c r="J128" s="194"/>
      <c r="K128" s="194"/>
      <c r="L128" s="194"/>
      <c r="M128" s="194"/>
      <c r="N128" s="194"/>
      <c r="O128" s="193"/>
      <c r="P128" s="325"/>
      <c r="Q128" s="325"/>
      <c r="R128" s="325"/>
      <c r="S128" s="325"/>
      <c r="T128" s="325"/>
      <c r="U128" s="325"/>
      <c r="V128" s="325"/>
      <c r="W128" s="325"/>
      <c r="X128" s="325"/>
      <c r="Y128" s="325"/>
      <c r="Z128" s="325"/>
      <c r="AA128" s="325"/>
      <c r="AB128" s="325"/>
      <c r="AC128" s="325"/>
      <c r="AD128" s="325"/>
      <c r="AE128" s="325"/>
      <c r="AF128" s="325"/>
      <c r="AG128" s="325"/>
      <c r="AH128" s="325"/>
    </row>
    <row r="129" spans="1:34" s="254" customFormat="1" x14ac:dyDescent="0.2">
      <c r="A129" s="325"/>
      <c r="B129" s="194"/>
      <c r="C129" s="194"/>
      <c r="D129" s="194"/>
      <c r="E129" s="194"/>
      <c r="F129" s="194"/>
      <c r="G129" s="194"/>
      <c r="H129" s="194"/>
      <c r="I129" s="194"/>
      <c r="J129" s="194"/>
      <c r="K129" s="194"/>
      <c r="L129" s="194"/>
      <c r="M129" s="194"/>
      <c r="N129" s="194"/>
      <c r="O129" s="193"/>
      <c r="P129" s="325"/>
      <c r="Q129" s="325"/>
      <c r="R129" s="325"/>
      <c r="S129" s="325"/>
      <c r="T129" s="325"/>
      <c r="U129" s="325"/>
      <c r="V129" s="325"/>
      <c r="W129" s="325"/>
      <c r="X129" s="325"/>
      <c r="Y129" s="325"/>
      <c r="Z129" s="325"/>
      <c r="AA129" s="325"/>
      <c r="AB129" s="325"/>
      <c r="AC129" s="325"/>
      <c r="AD129" s="325"/>
      <c r="AE129" s="325"/>
      <c r="AF129" s="325"/>
      <c r="AG129" s="325"/>
      <c r="AH129" s="325"/>
    </row>
    <row r="130" spans="1:34" s="254" customFormat="1" ht="117" customHeight="1" x14ac:dyDescent="0.25">
      <c r="A130" s="325"/>
      <c r="B130" s="804" t="s">
        <v>856</v>
      </c>
      <c r="C130" s="925"/>
      <c r="D130" s="925"/>
      <c r="E130" s="925"/>
      <c r="F130" s="925"/>
      <c r="G130" s="925"/>
      <c r="H130" s="925"/>
      <c r="I130" s="925"/>
      <c r="J130" s="925"/>
      <c r="K130" s="925"/>
      <c r="L130" s="925"/>
      <c r="M130" s="925"/>
      <c r="N130" s="925"/>
      <c r="O130" s="330"/>
      <c r="P130" s="330"/>
      <c r="Q130" s="330"/>
      <c r="R130" s="325"/>
      <c r="S130" s="325"/>
      <c r="T130" s="325"/>
      <c r="U130" s="325"/>
      <c r="V130" s="325"/>
      <c r="W130" s="325"/>
      <c r="X130" s="325"/>
      <c r="Y130" s="325"/>
      <c r="Z130" s="325"/>
      <c r="AA130" s="325"/>
      <c r="AB130" s="325"/>
      <c r="AC130" s="325"/>
      <c r="AD130" s="325"/>
      <c r="AE130" s="325"/>
      <c r="AF130" s="325"/>
      <c r="AG130" s="325"/>
      <c r="AH130" s="325"/>
    </row>
  </sheetData>
  <mergeCells count="263">
    <mergeCell ref="C39:N42"/>
    <mergeCell ref="C50:N53"/>
    <mergeCell ref="C56:N59"/>
    <mergeCell ref="C81:N84"/>
    <mergeCell ref="C76:N79"/>
    <mergeCell ref="C70:N73"/>
    <mergeCell ref="C62:N65"/>
    <mergeCell ref="C107:N110"/>
    <mergeCell ref="C94:N97"/>
    <mergeCell ref="C90:N93"/>
    <mergeCell ref="C86:N89"/>
    <mergeCell ref="C98:N98"/>
    <mergeCell ref="C74:N74"/>
    <mergeCell ref="C75:N75"/>
    <mergeCell ref="C80:N80"/>
    <mergeCell ref="C103:N103"/>
    <mergeCell ref="C104:N104"/>
    <mergeCell ref="C105:N105"/>
    <mergeCell ref="C106:N106"/>
    <mergeCell ref="C99:N99"/>
    <mergeCell ref="C100:N100"/>
    <mergeCell ref="C69:N69"/>
    <mergeCell ref="C61:N61"/>
    <mergeCell ref="C66:N66"/>
    <mergeCell ref="B130:N130"/>
    <mergeCell ref="B30:B38"/>
    <mergeCell ref="B18:G18"/>
    <mergeCell ref="H18:K18"/>
    <mergeCell ref="L18:N18"/>
    <mergeCell ref="L19:N19"/>
    <mergeCell ref="H19:K19"/>
    <mergeCell ref="B19:G19"/>
    <mergeCell ref="B121:N121"/>
    <mergeCell ref="B125:N125"/>
    <mergeCell ref="C102:N102"/>
    <mergeCell ref="B56:B59"/>
    <mergeCell ref="B50:B53"/>
    <mergeCell ref="B94:B97"/>
    <mergeCell ref="B90:B93"/>
    <mergeCell ref="B86:B89"/>
    <mergeCell ref="B81:B84"/>
    <mergeCell ref="B76:B79"/>
    <mergeCell ref="C112:N112"/>
    <mergeCell ref="C113:N113"/>
    <mergeCell ref="C114:N114"/>
    <mergeCell ref="C115:N115"/>
    <mergeCell ref="C116:N116"/>
    <mergeCell ref="C111:N111"/>
    <mergeCell ref="AE113:AH113"/>
    <mergeCell ref="AE107:AH110"/>
    <mergeCell ref="AE99:AH99"/>
    <mergeCell ref="AE94:AH97"/>
    <mergeCell ref="AE90:AH93"/>
    <mergeCell ref="AE81:AH84"/>
    <mergeCell ref="AE86:AH89"/>
    <mergeCell ref="AE76:AH79"/>
    <mergeCell ref="AE70:AH73"/>
    <mergeCell ref="AE62:AH65"/>
    <mergeCell ref="AE60:AH60"/>
    <mergeCell ref="AE50:AH53"/>
    <mergeCell ref="AE56:AH59"/>
    <mergeCell ref="AE45:AH45"/>
    <mergeCell ref="AE39:AH42"/>
    <mergeCell ref="AC76:AC79"/>
    <mergeCell ref="AB76:AB79"/>
    <mergeCell ref="AA76:AA79"/>
    <mergeCell ref="AC39:AC42"/>
    <mergeCell ref="AB39:AB42"/>
    <mergeCell ref="AA39:AA42"/>
    <mergeCell ref="U76:U79"/>
    <mergeCell ref="T76:T79"/>
    <mergeCell ref="AC50:AC53"/>
    <mergeCell ref="AB50:AB53"/>
    <mergeCell ref="AA50:AA53"/>
    <mergeCell ref="Z50:Z53"/>
    <mergeCell ref="Y50:Y53"/>
    <mergeCell ref="X70:X73"/>
    <mergeCell ref="W70:W73"/>
    <mergeCell ref="AC70:AC73"/>
    <mergeCell ref="AB70:AB73"/>
    <mergeCell ref="AA70:AA73"/>
    <mergeCell ref="Z70:Z73"/>
    <mergeCell ref="Y70:Y73"/>
    <mergeCell ref="O50:O53"/>
    <mergeCell ref="X50:X53"/>
    <mergeCell ref="W50:W53"/>
    <mergeCell ref="V50:V53"/>
    <mergeCell ref="U50:U53"/>
    <mergeCell ref="T50:T53"/>
    <mergeCell ref="S50:S53"/>
    <mergeCell ref="R50:R53"/>
    <mergeCell ref="Q50:Q53"/>
    <mergeCell ref="P50:P53"/>
    <mergeCell ref="P56:P59"/>
    <mergeCell ref="O56:O59"/>
    <mergeCell ref="AC56:AC59"/>
    <mergeCell ref="AB56:AB59"/>
    <mergeCell ref="AA56:AA59"/>
    <mergeCell ref="Z56:Z59"/>
    <mergeCell ref="Y56:Y59"/>
    <mergeCell ref="X56:X59"/>
    <mergeCell ref="W56:W59"/>
    <mergeCell ref="V56:V59"/>
    <mergeCell ref="U56:U59"/>
    <mergeCell ref="T56:T59"/>
    <mergeCell ref="S56:S59"/>
    <mergeCell ref="R56:R59"/>
    <mergeCell ref="Q56:Q59"/>
    <mergeCell ref="R81:R84"/>
    <mergeCell ref="Q81:Q84"/>
    <mergeCell ref="P81:P84"/>
    <mergeCell ref="V81:V84"/>
    <mergeCell ref="O62:O65"/>
    <mergeCell ref="AC62:AC65"/>
    <mergeCell ref="AB62:AB65"/>
    <mergeCell ref="AA62:AA65"/>
    <mergeCell ref="Z62:Z65"/>
    <mergeCell ref="Y62:Y65"/>
    <mergeCell ref="X62:X65"/>
    <mergeCell ref="W62:W65"/>
    <mergeCell ref="V62:V65"/>
    <mergeCell ref="T62:T65"/>
    <mergeCell ref="S62:S65"/>
    <mergeCell ref="R62:R65"/>
    <mergeCell ref="Q62:Q65"/>
    <mergeCell ref="P62:P65"/>
    <mergeCell ref="U62:U65"/>
    <mergeCell ref="Z76:Z79"/>
    <mergeCell ref="Y76:Y79"/>
    <mergeCell ref="X76:X79"/>
    <mergeCell ref="W76:W79"/>
    <mergeCell ref="V76:V79"/>
    <mergeCell ref="U90:U93"/>
    <mergeCell ref="U86:U89"/>
    <mergeCell ref="T90:T93"/>
    <mergeCell ref="T86:T89"/>
    <mergeCell ref="S90:S93"/>
    <mergeCell ref="S86:S89"/>
    <mergeCell ref="R90:R93"/>
    <mergeCell ref="R86:R89"/>
    <mergeCell ref="AC81:AC84"/>
    <mergeCell ref="AB81:AB84"/>
    <mergeCell ref="AA81:AA84"/>
    <mergeCell ref="Z81:Z84"/>
    <mergeCell ref="Y81:Y84"/>
    <mergeCell ref="Y90:Y93"/>
    <mergeCell ref="Y86:Y89"/>
    <mergeCell ref="AB90:AB93"/>
    <mergeCell ref="AA90:AA93"/>
    <mergeCell ref="AC86:AC89"/>
    <mergeCell ref="AB86:AB89"/>
    <mergeCell ref="AA86:AA89"/>
    <mergeCell ref="Z90:Z93"/>
    <mergeCell ref="Z86:Z89"/>
    <mergeCell ref="AC90:AC93"/>
    <mergeCell ref="W81:W84"/>
    <mergeCell ref="X81:X84"/>
    <mergeCell ref="AC94:AC97"/>
    <mergeCell ref="AB94:AB97"/>
    <mergeCell ref="AA94:AA97"/>
    <mergeCell ref="Z94:Z97"/>
    <mergeCell ref="Y94:Y97"/>
    <mergeCell ref="AC107:AC110"/>
    <mergeCell ref="AB107:AB110"/>
    <mergeCell ref="AA107:AA110"/>
    <mergeCell ref="Z107:Z110"/>
    <mergeCell ref="Y107:Y110"/>
    <mergeCell ref="Q76:Q79"/>
    <mergeCell ref="X39:X42"/>
    <mergeCell ref="C101:N101"/>
    <mergeCell ref="W39:W42"/>
    <mergeCell ref="T107:T110"/>
    <mergeCell ref="S107:S110"/>
    <mergeCell ref="R107:R110"/>
    <mergeCell ref="X107:X110"/>
    <mergeCell ref="W107:W110"/>
    <mergeCell ref="V107:V110"/>
    <mergeCell ref="U107:U110"/>
    <mergeCell ref="X94:X97"/>
    <mergeCell ref="W94:W97"/>
    <mergeCell ref="V94:V97"/>
    <mergeCell ref="U94:U97"/>
    <mergeCell ref="T94:T97"/>
    <mergeCell ref="S94:S97"/>
    <mergeCell ref="R94:R97"/>
    <mergeCell ref="X90:X93"/>
    <mergeCell ref="X86:X89"/>
    <mergeCell ref="W86:W89"/>
    <mergeCell ref="V90:V93"/>
    <mergeCell ref="V86:V89"/>
    <mergeCell ref="W90:W93"/>
    <mergeCell ref="S81:S84"/>
    <mergeCell ref="B113:B116"/>
    <mergeCell ref="B107:B110"/>
    <mergeCell ref="B99:B106"/>
    <mergeCell ref="Q39:Q42"/>
    <mergeCell ref="P39:P42"/>
    <mergeCell ref="O39:O42"/>
    <mergeCell ref="Q107:Q110"/>
    <mergeCell ref="P107:P110"/>
    <mergeCell ref="O107:O110"/>
    <mergeCell ref="Q94:Q97"/>
    <mergeCell ref="P94:P97"/>
    <mergeCell ref="O94:O97"/>
    <mergeCell ref="Q90:Q93"/>
    <mergeCell ref="Q86:Q89"/>
    <mergeCell ref="P90:P93"/>
    <mergeCell ref="B60:B75"/>
    <mergeCell ref="P86:P89"/>
    <mergeCell ref="O90:O93"/>
    <mergeCell ref="O86:O89"/>
    <mergeCell ref="O81:O84"/>
    <mergeCell ref="Q70:Q73"/>
    <mergeCell ref="P70:P73"/>
    <mergeCell ref="O70:O73"/>
    <mergeCell ref="C68:N68"/>
    <mergeCell ref="C45:N45"/>
    <mergeCell ref="C43:N43"/>
    <mergeCell ref="C85:N85"/>
    <mergeCell ref="C46:N46"/>
    <mergeCell ref="C47:N47"/>
    <mergeCell ref="C48:N48"/>
    <mergeCell ref="C49:N49"/>
    <mergeCell ref="V39:V42"/>
    <mergeCell ref="U39:U42"/>
    <mergeCell ref="T39:T42"/>
    <mergeCell ref="S39:S42"/>
    <mergeCell ref="R39:R42"/>
    <mergeCell ref="V70:V73"/>
    <mergeCell ref="U70:U73"/>
    <mergeCell ref="T70:T73"/>
    <mergeCell ref="S70:S73"/>
    <mergeCell ref="R70:R73"/>
    <mergeCell ref="S76:S79"/>
    <mergeCell ref="R76:R79"/>
    <mergeCell ref="P76:P79"/>
    <mergeCell ref="O76:O79"/>
    <mergeCell ref="U81:U84"/>
    <mergeCell ref="T81:T84"/>
    <mergeCell ref="C55:N55"/>
    <mergeCell ref="B122:N122"/>
    <mergeCell ref="AE28:AH28"/>
    <mergeCell ref="C54:N54"/>
    <mergeCell ref="C60:N60"/>
    <mergeCell ref="B21:N21"/>
    <mergeCell ref="B22:N22"/>
    <mergeCell ref="C24:N24"/>
    <mergeCell ref="C32:N32"/>
    <mergeCell ref="C33:N33"/>
    <mergeCell ref="C34:N34"/>
    <mergeCell ref="C35:N35"/>
    <mergeCell ref="C36:N36"/>
    <mergeCell ref="C29:N29"/>
    <mergeCell ref="C30:N30"/>
    <mergeCell ref="C31:N31"/>
    <mergeCell ref="C37:N37"/>
    <mergeCell ref="C38:N38"/>
    <mergeCell ref="C44:N44"/>
    <mergeCell ref="B45:B49"/>
    <mergeCell ref="B39:B42"/>
    <mergeCell ref="Z39:Z42"/>
    <mergeCell ref="Y39:Y42"/>
    <mergeCell ref="C67:N67"/>
  </mergeCells>
  <conditionalFormatting sqref="O46:AC49 O61:AC61 O66:AC69 O74:AC75 O80:AC80 O85:AC85 O98:AC98 O100:AC106 O111:AC112 O114:AC116 O29:AC29 O31:AC38 O54:AC55 O44:AC44">
    <cfRule type="containsText" dxfId="826" priority="170" operator="containsText" text="n/a">
      <formula>NOT(ISERROR(SEARCH("n/a",O29)))</formula>
    </cfRule>
    <cfRule type="containsText" dxfId="825" priority="171" operator="containsText" text="0">
      <formula>NOT(ISERROR(SEARCH("0",O29)))</formula>
    </cfRule>
    <cfRule type="containsText" dxfId="824" priority="172" operator="containsText" text="1">
      <formula>NOT(ISERROR(SEARCH("1",O29)))</formula>
    </cfRule>
  </conditionalFormatting>
  <conditionalFormatting sqref="O31:O42">
    <cfRule type="expression" dxfId="823" priority="169">
      <formula>UPPER($O$29)="0"</formula>
    </cfRule>
  </conditionalFormatting>
  <conditionalFormatting sqref="P31:P42">
    <cfRule type="expression" dxfId="822" priority="168">
      <formula>UPPER($P$29)="0"</formula>
    </cfRule>
  </conditionalFormatting>
  <conditionalFormatting sqref="Q31:Q42">
    <cfRule type="expression" dxfId="821" priority="167">
      <formula>UPPER($Q$29)="0"</formula>
    </cfRule>
  </conditionalFormatting>
  <conditionalFormatting sqref="R31:R42">
    <cfRule type="expression" dxfId="820" priority="166">
      <formula>UPPER($R$29)="0"</formula>
    </cfRule>
  </conditionalFormatting>
  <conditionalFormatting sqref="S31:S42">
    <cfRule type="expression" dxfId="819" priority="165">
      <formula>UPPER($S$29)="0"</formula>
    </cfRule>
  </conditionalFormatting>
  <conditionalFormatting sqref="T31:T42">
    <cfRule type="expression" dxfId="818" priority="164">
      <formula>UPPER($T$29)="0"</formula>
    </cfRule>
  </conditionalFormatting>
  <conditionalFormatting sqref="U31:U42">
    <cfRule type="expression" dxfId="817" priority="163">
      <formula>UPPER($U$29)="0"</formula>
    </cfRule>
  </conditionalFormatting>
  <conditionalFormatting sqref="V31:V42">
    <cfRule type="expression" dxfId="816" priority="162">
      <formula>UPPER($V$29)="0"</formula>
    </cfRule>
  </conditionalFormatting>
  <conditionalFormatting sqref="W31:W42">
    <cfRule type="expression" dxfId="815" priority="161">
      <formula>UPPER($W$29)="0"</formula>
    </cfRule>
  </conditionalFormatting>
  <conditionalFormatting sqref="X31:X42">
    <cfRule type="expression" dxfId="814" priority="160">
      <formula>UPPER($X$29)="0"</formula>
    </cfRule>
  </conditionalFormatting>
  <conditionalFormatting sqref="Y31:Y42">
    <cfRule type="expression" dxfId="813" priority="159">
      <formula>UPPER($Y$29)="0"</formula>
    </cfRule>
  </conditionalFormatting>
  <conditionalFormatting sqref="Z31:Z42">
    <cfRule type="expression" dxfId="812" priority="158">
      <formula>UPPER($Z$29)="0"</formula>
    </cfRule>
  </conditionalFormatting>
  <conditionalFormatting sqref="AA31:AA42">
    <cfRule type="expression" dxfId="811" priority="157">
      <formula>UPPER($AA$29)="0"</formula>
    </cfRule>
  </conditionalFormatting>
  <conditionalFormatting sqref="AB31:AB42">
    <cfRule type="expression" dxfId="810" priority="156">
      <formula>UPPER($AB$29)="0"</formula>
    </cfRule>
  </conditionalFormatting>
  <conditionalFormatting sqref="AC31:AC42">
    <cfRule type="expression" dxfId="809" priority="155">
      <formula>UPPER($AC$29)="0"</formula>
    </cfRule>
  </conditionalFormatting>
  <conditionalFormatting sqref="O46:O53">
    <cfRule type="expression" dxfId="808" priority="154">
      <formula>UPPER($O$44)="0"</formula>
    </cfRule>
  </conditionalFormatting>
  <conditionalFormatting sqref="P46:P53">
    <cfRule type="expression" dxfId="807" priority="153">
      <formula>UPPER($P$44)="0"</formula>
    </cfRule>
  </conditionalFormatting>
  <conditionalFormatting sqref="Q46:Q53">
    <cfRule type="expression" dxfId="806" priority="152">
      <formula>UPPER($Q$44)="0"</formula>
    </cfRule>
  </conditionalFormatting>
  <conditionalFormatting sqref="R46:R53">
    <cfRule type="expression" dxfId="805" priority="151">
      <formula>UPPER($R$44)="0"</formula>
    </cfRule>
  </conditionalFormatting>
  <conditionalFormatting sqref="S46:S53">
    <cfRule type="expression" dxfId="804" priority="150">
      <formula>UPPER($S$44)="0"</formula>
    </cfRule>
  </conditionalFormatting>
  <conditionalFormatting sqref="T46:T53">
    <cfRule type="expression" dxfId="803" priority="149">
      <formula>UPPER($T$44)="0"</formula>
    </cfRule>
  </conditionalFormatting>
  <conditionalFormatting sqref="U46:U53">
    <cfRule type="expression" dxfId="802" priority="148">
      <formula>UPPER($U$44)="0"</formula>
    </cfRule>
  </conditionalFormatting>
  <conditionalFormatting sqref="V46:V53">
    <cfRule type="expression" dxfId="801" priority="147">
      <formula>UPPER($V$44)="0"</formula>
    </cfRule>
  </conditionalFormatting>
  <conditionalFormatting sqref="W46:W53">
    <cfRule type="expression" dxfId="800" priority="146">
      <formula>UPPER($W$44)="0"</formula>
    </cfRule>
  </conditionalFormatting>
  <conditionalFormatting sqref="X46:X53">
    <cfRule type="expression" dxfId="799" priority="145">
      <formula>UPPER($X$44)="0"</formula>
    </cfRule>
  </conditionalFormatting>
  <conditionalFormatting sqref="Y46:Y53">
    <cfRule type="expression" dxfId="798" priority="144">
      <formula>UPPER($Y$44)="0"</formula>
    </cfRule>
  </conditionalFormatting>
  <conditionalFormatting sqref="Z46:Z53">
    <cfRule type="expression" dxfId="797" priority="143">
      <formula>UPPER($Z$44)="0"</formula>
    </cfRule>
  </conditionalFormatting>
  <conditionalFormatting sqref="AA46:AA53">
    <cfRule type="expression" dxfId="796" priority="142">
      <formula>UPPER($AA$44)="0"</formula>
    </cfRule>
  </conditionalFormatting>
  <conditionalFormatting sqref="AB46:AB53">
    <cfRule type="expression" dxfId="795" priority="141">
      <formula>UPPER($AB$44)="0"</formula>
    </cfRule>
  </conditionalFormatting>
  <conditionalFormatting sqref="AC46:AC53">
    <cfRule type="expression" dxfId="794" priority="140">
      <formula>UPPER($AC$44)="0"</formula>
    </cfRule>
  </conditionalFormatting>
  <conditionalFormatting sqref="O56:O59 O61:O79">
    <cfRule type="expression" dxfId="793" priority="139">
      <formula>UPPER($O$54)="0"</formula>
    </cfRule>
  </conditionalFormatting>
  <conditionalFormatting sqref="P56:P59 P61:P79">
    <cfRule type="expression" dxfId="792" priority="138">
      <formula>UPPER($P$54)="0"</formula>
    </cfRule>
  </conditionalFormatting>
  <conditionalFormatting sqref="Q56:Q59 Q61:Q79">
    <cfRule type="expression" dxfId="791" priority="137">
      <formula>UPPER($Q$54)="0"</formula>
    </cfRule>
  </conditionalFormatting>
  <conditionalFormatting sqref="R56:R59 R61:R79">
    <cfRule type="expression" dxfId="790" priority="136">
      <formula>UPPER($R$54)="0"</formula>
    </cfRule>
  </conditionalFormatting>
  <conditionalFormatting sqref="S56:S59 S61:S79">
    <cfRule type="expression" dxfId="789" priority="135">
      <formula>UPPER($S$54)="0"</formula>
    </cfRule>
  </conditionalFormatting>
  <conditionalFormatting sqref="T56:T59 T61:T79">
    <cfRule type="expression" dxfId="788" priority="134">
      <formula>UPPER($T$54)="0"</formula>
    </cfRule>
  </conditionalFormatting>
  <conditionalFormatting sqref="U56:U59 U61:U79">
    <cfRule type="expression" dxfId="787" priority="133">
      <formula>UPPER($U$54)="0"</formula>
    </cfRule>
  </conditionalFormatting>
  <conditionalFormatting sqref="V56:V59 V61:V79">
    <cfRule type="expression" dxfId="786" priority="132">
      <formula>UPPER($V$54)="0"</formula>
    </cfRule>
  </conditionalFormatting>
  <conditionalFormatting sqref="W56:W59 W61:W79">
    <cfRule type="expression" dxfId="785" priority="131">
      <formula>UPPER($W$54)="0"</formula>
    </cfRule>
  </conditionalFormatting>
  <conditionalFormatting sqref="X56:X59 X61:X79">
    <cfRule type="expression" dxfId="784" priority="130">
      <formula>UPPER($X$54)="0"</formula>
    </cfRule>
  </conditionalFormatting>
  <conditionalFormatting sqref="Y56:Y59 Y61:Y79">
    <cfRule type="expression" dxfId="783" priority="129">
      <formula>UPPER($Y$54)="0"</formula>
    </cfRule>
  </conditionalFormatting>
  <conditionalFormatting sqref="Z56:Z59 Z61:Z79">
    <cfRule type="expression" dxfId="782" priority="128">
      <formula>UPPER($Z$54)="0"</formula>
    </cfRule>
  </conditionalFormatting>
  <conditionalFormatting sqref="AA56:AA59 AA61:AA79">
    <cfRule type="expression" dxfId="781" priority="127">
      <formula>UPPER($AA$54)="0"</formula>
    </cfRule>
  </conditionalFormatting>
  <conditionalFormatting sqref="AB56:AB59 AB61:AB79">
    <cfRule type="expression" dxfId="780" priority="126">
      <formula>UPPER($AB$54)="0"</formula>
    </cfRule>
  </conditionalFormatting>
  <conditionalFormatting sqref="AC56:AC59 AC61:AC79">
    <cfRule type="expression" dxfId="779" priority="125">
      <formula>UPPER($AC$54)="0"</formula>
    </cfRule>
  </conditionalFormatting>
  <conditionalFormatting sqref="O81:O84">
    <cfRule type="expression" dxfId="778" priority="124">
      <formula>UPPER($O$80)="0"</formula>
    </cfRule>
  </conditionalFormatting>
  <conditionalFormatting sqref="P81:P84">
    <cfRule type="expression" dxfId="777" priority="123">
      <formula>UPPER($P$80)="0"</formula>
    </cfRule>
  </conditionalFormatting>
  <conditionalFormatting sqref="Q81:Q84">
    <cfRule type="expression" dxfId="776" priority="122">
      <formula>UPPER($Q$80)="0"</formula>
    </cfRule>
  </conditionalFormatting>
  <conditionalFormatting sqref="R81:R84">
    <cfRule type="expression" dxfId="775" priority="121">
      <formula>UPPER($R$80)="0"</formula>
    </cfRule>
  </conditionalFormatting>
  <conditionalFormatting sqref="S81:S84">
    <cfRule type="expression" dxfId="774" priority="120">
      <formula>UPPER($S$80)="0"</formula>
    </cfRule>
  </conditionalFormatting>
  <conditionalFormatting sqref="T81:T84">
    <cfRule type="expression" dxfId="773" priority="119">
      <formula>UPPER($T$80)="0"</formula>
    </cfRule>
  </conditionalFormatting>
  <conditionalFormatting sqref="U81:U84">
    <cfRule type="expression" dxfId="772" priority="118">
      <formula>UPPER($U$80)="0"</formula>
    </cfRule>
  </conditionalFormatting>
  <conditionalFormatting sqref="V81:V84">
    <cfRule type="expression" dxfId="771" priority="117">
      <formula>UPPER($V$80)="0"</formula>
    </cfRule>
  </conditionalFormatting>
  <conditionalFormatting sqref="W81:W84">
    <cfRule type="expression" dxfId="770" priority="116">
      <formula>UPPER($W$80)="0"</formula>
    </cfRule>
  </conditionalFormatting>
  <conditionalFormatting sqref="X81:X84">
    <cfRule type="expression" dxfId="769" priority="115">
      <formula>UPPER($X$80)="0"</formula>
    </cfRule>
  </conditionalFormatting>
  <conditionalFormatting sqref="Y81:Y84">
    <cfRule type="expression" dxfId="768" priority="114">
      <formula>UPPER($Y$80)="0"</formula>
    </cfRule>
  </conditionalFormatting>
  <conditionalFormatting sqref="Z81:Z84">
    <cfRule type="expression" dxfId="767" priority="113">
      <formula>UPPER($Z$80)="0"</formula>
    </cfRule>
  </conditionalFormatting>
  <conditionalFormatting sqref="AA81:AA84">
    <cfRule type="expression" dxfId="766" priority="112">
      <formula>UPPER($AA$80)="0"</formula>
    </cfRule>
  </conditionalFormatting>
  <conditionalFormatting sqref="AB81:AB84">
    <cfRule type="expression" dxfId="765" priority="111">
      <formula>UPPER($AB$80)="0"</formula>
    </cfRule>
  </conditionalFormatting>
  <conditionalFormatting sqref="AC81:AC84">
    <cfRule type="expression" dxfId="764" priority="110">
      <formula>UPPER($AC$80)="0"</formula>
    </cfRule>
  </conditionalFormatting>
  <conditionalFormatting sqref="O86:O97">
    <cfRule type="expression" dxfId="763" priority="109">
      <formula>UPPER($O$85)="0"</formula>
    </cfRule>
  </conditionalFormatting>
  <conditionalFormatting sqref="P86:P97">
    <cfRule type="expression" dxfId="762" priority="108">
      <formula>UPPER($P$85)="0"</formula>
    </cfRule>
  </conditionalFormatting>
  <conditionalFormatting sqref="Q86:Q97">
    <cfRule type="expression" dxfId="761" priority="107">
      <formula>UPPER($Q$85)="0"</formula>
    </cfRule>
  </conditionalFormatting>
  <conditionalFormatting sqref="R86:R97">
    <cfRule type="expression" dxfId="760" priority="106">
      <formula>UPPER($R$85)="0"</formula>
    </cfRule>
  </conditionalFormatting>
  <conditionalFormatting sqref="S86:S97">
    <cfRule type="expression" dxfId="759" priority="105">
      <formula>UPPER($S$85)="0"</formula>
    </cfRule>
  </conditionalFormatting>
  <conditionalFormatting sqref="T86:T97">
    <cfRule type="expression" dxfId="758" priority="104">
      <formula>UPPER($T$85)="0"</formula>
    </cfRule>
  </conditionalFormatting>
  <conditionalFormatting sqref="U86:U97">
    <cfRule type="expression" dxfId="757" priority="103">
      <formula>UPPER($U$85)="0"</formula>
    </cfRule>
  </conditionalFormatting>
  <conditionalFormatting sqref="V86:V97">
    <cfRule type="expression" dxfId="756" priority="102">
      <formula>UPPER($V$85)="0"</formula>
    </cfRule>
  </conditionalFormatting>
  <conditionalFormatting sqref="W86:W97">
    <cfRule type="expression" dxfId="755" priority="101">
      <formula>UPPER($W$85)="0"</formula>
    </cfRule>
  </conditionalFormatting>
  <conditionalFormatting sqref="X86:X97">
    <cfRule type="expression" dxfId="754" priority="100">
      <formula>UPPER($X$85)="0"</formula>
    </cfRule>
  </conditionalFormatting>
  <conditionalFormatting sqref="Y86:Y97">
    <cfRule type="expression" dxfId="753" priority="99">
      <formula>UPPER($Y$85)="0"</formula>
    </cfRule>
  </conditionalFormatting>
  <conditionalFormatting sqref="Z86:Z97">
    <cfRule type="expression" dxfId="752" priority="98">
      <formula>UPPER($Z$85)="0"</formula>
    </cfRule>
  </conditionalFormatting>
  <conditionalFormatting sqref="AA86:AA97">
    <cfRule type="expression" dxfId="751" priority="97">
      <formula>UPPER($AA$85)="0"</formula>
    </cfRule>
  </conditionalFormatting>
  <conditionalFormatting sqref="AB86:AB97">
    <cfRule type="expression" dxfId="750" priority="96">
      <formula>UPPER($AB$85)="0"</formula>
    </cfRule>
  </conditionalFormatting>
  <conditionalFormatting sqref="AC86:AC97">
    <cfRule type="expression" dxfId="749" priority="95">
      <formula>UPPER($AC$85)="0"</formula>
    </cfRule>
  </conditionalFormatting>
  <conditionalFormatting sqref="O100:O110">
    <cfRule type="expression" dxfId="748" priority="94">
      <formula>UPPER($O$98)="0"</formula>
    </cfRule>
  </conditionalFormatting>
  <conditionalFormatting sqref="P100:P110">
    <cfRule type="expression" dxfId="747" priority="93">
      <formula>UPPER($P$98)="0"</formula>
    </cfRule>
  </conditionalFormatting>
  <conditionalFormatting sqref="Q100:Q110">
    <cfRule type="expression" dxfId="746" priority="92">
      <formula>UPPER($Q$98)="0"</formula>
    </cfRule>
  </conditionalFormatting>
  <conditionalFormatting sqref="R100:R110">
    <cfRule type="expression" dxfId="745" priority="91">
      <formula>UPPER($R$98)="0"</formula>
    </cfRule>
  </conditionalFormatting>
  <conditionalFormatting sqref="S100:S110">
    <cfRule type="expression" dxfId="744" priority="90">
      <formula>UPPER($S$98)="0"</formula>
    </cfRule>
  </conditionalFormatting>
  <conditionalFormatting sqref="T100:T110">
    <cfRule type="expression" dxfId="743" priority="89">
      <formula>UPPER($T$98)="0"</formula>
    </cfRule>
  </conditionalFormatting>
  <conditionalFormatting sqref="U100:U110">
    <cfRule type="expression" dxfId="742" priority="88">
      <formula>UPPER($U$98)="0"</formula>
    </cfRule>
  </conditionalFormatting>
  <conditionalFormatting sqref="V100:V110">
    <cfRule type="expression" dxfId="741" priority="87">
      <formula>UPPER($V$98)="0"</formula>
    </cfRule>
  </conditionalFormatting>
  <conditionalFormatting sqref="W100:W110">
    <cfRule type="expression" dxfId="740" priority="86">
      <formula>UPPER($W$98)="0"</formula>
    </cfRule>
  </conditionalFormatting>
  <conditionalFormatting sqref="X100:X110">
    <cfRule type="expression" dxfId="739" priority="85">
      <formula>UPPER($X$98)="0"</formula>
    </cfRule>
  </conditionalFormatting>
  <conditionalFormatting sqref="Y100:Y110">
    <cfRule type="expression" dxfId="738" priority="84">
      <formula>UPPER($Y$98)="0"</formula>
    </cfRule>
  </conditionalFormatting>
  <conditionalFormatting sqref="Z100:Z110">
    <cfRule type="expression" dxfId="737" priority="83">
      <formula>UPPER($Z$98)="0"</formula>
    </cfRule>
  </conditionalFormatting>
  <conditionalFormatting sqref="AA100:AA110">
    <cfRule type="expression" dxfId="736" priority="82">
      <formula>UPPER($AA$98)="0"</formula>
    </cfRule>
  </conditionalFormatting>
  <conditionalFormatting sqref="AB100:AB110">
    <cfRule type="expression" dxfId="735" priority="81">
      <formula>UPPER($AB$98)="0"</formula>
    </cfRule>
  </conditionalFormatting>
  <conditionalFormatting sqref="AC100:AC110">
    <cfRule type="expression" dxfId="734" priority="80">
      <formula>UPPER($AC$98)="0"</formula>
    </cfRule>
  </conditionalFormatting>
  <conditionalFormatting sqref="O43:AC43">
    <cfRule type="containsText" dxfId="733" priority="77" operator="containsText" text="1">
      <formula>NOT(ISERROR(SEARCH("1",O43)))</formula>
    </cfRule>
    <cfRule type="containsText" dxfId="732" priority="78" operator="containsText" text="0">
      <formula>NOT(ISERROR(SEARCH("0",O43)))</formula>
    </cfRule>
    <cfRule type="containsText" dxfId="731" priority="79" operator="containsText" text="n/a">
      <formula>NOT(ISERROR(SEARCH("n/a",O43)))</formula>
    </cfRule>
  </conditionalFormatting>
  <conditionalFormatting sqref="O55">
    <cfRule type="expression" dxfId="730" priority="76">
      <formula>UPPER($O$54)="0"</formula>
    </cfRule>
  </conditionalFormatting>
  <conditionalFormatting sqref="P55">
    <cfRule type="expression" dxfId="729" priority="75">
      <formula>UPPER($P$54)="0"</formula>
    </cfRule>
  </conditionalFormatting>
  <conditionalFormatting sqref="Q55">
    <cfRule type="expression" dxfId="728" priority="74">
      <formula>UPPER($Q$54)="0"</formula>
    </cfRule>
  </conditionalFormatting>
  <conditionalFormatting sqref="R55">
    <cfRule type="expression" dxfId="727" priority="73">
      <formula>UPPER($R$54)="0"</formula>
    </cfRule>
  </conditionalFormatting>
  <conditionalFormatting sqref="S55">
    <cfRule type="expression" dxfId="726" priority="72">
      <formula>UPPER($S$54)="0"</formula>
    </cfRule>
  </conditionalFormatting>
  <conditionalFormatting sqref="T55">
    <cfRule type="expression" dxfId="725" priority="71">
      <formula>UPPER($T$54)="0"</formula>
    </cfRule>
  </conditionalFormatting>
  <conditionalFormatting sqref="U55">
    <cfRule type="expression" dxfId="724" priority="70">
      <formula>UPPER($U$54)="0"</formula>
    </cfRule>
  </conditionalFormatting>
  <conditionalFormatting sqref="V55">
    <cfRule type="expression" dxfId="723" priority="69">
      <formula>UPPER($V$54)="0"</formula>
    </cfRule>
  </conditionalFormatting>
  <conditionalFormatting sqref="W55">
    <cfRule type="expression" dxfId="722" priority="68">
      <formula>UPPER($W$54)="0"</formula>
    </cfRule>
  </conditionalFormatting>
  <conditionalFormatting sqref="X55">
    <cfRule type="expression" dxfId="721" priority="67">
      <formula>UPPER($X$54)="0"</formula>
    </cfRule>
  </conditionalFormatting>
  <conditionalFormatting sqref="Y55">
    <cfRule type="expression" dxfId="720" priority="66">
      <formula>UPPER($Y$54)="0"</formula>
    </cfRule>
  </conditionalFormatting>
  <conditionalFormatting sqref="Z55">
    <cfRule type="expression" dxfId="719" priority="65">
      <formula>UPPER($Z$54)="0"</formula>
    </cfRule>
  </conditionalFormatting>
  <conditionalFormatting sqref="AA55">
    <cfRule type="expression" dxfId="718" priority="64">
      <formula>UPPER($AA$54)="0"</formula>
    </cfRule>
  </conditionalFormatting>
  <conditionalFormatting sqref="AB55">
    <cfRule type="expression" dxfId="717" priority="63">
      <formula>UPPER($AB$54)="0"</formula>
    </cfRule>
  </conditionalFormatting>
  <conditionalFormatting sqref="AC55">
    <cfRule type="expression" dxfId="716" priority="62">
      <formula>UPPER($AC$54)="0"</formula>
    </cfRule>
  </conditionalFormatting>
  <conditionalFormatting sqref="O62:O65">
    <cfRule type="expression" dxfId="715" priority="61">
      <formula>UPPER($O$61)="0"</formula>
    </cfRule>
  </conditionalFormatting>
  <conditionalFormatting sqref="P62:P65">
    <cfRule type="expression" dxfId="714" priority="60">
      <formula>UPPER($P$61)="0"</formula>
    </cfRule>
  </conditionalFormatting>
  <conditionalFormatting sqref="Q62:Q65">
    <cfRule type="expression" dxfId="713" priority="59">
      <formula>UPPER($Q$61)="0"</formula>
    </cfRule>
  </conditionalFormatting>
  <conditionalFormatting sqref="R62:R65">
    <cfRule type="expression" dxfId="712" priority="58">
      <formula>UPPER($R$61)="0"</formula>
    </cfRule>
  </conditionalFormatting>
  <conditionalFormatting sqref="S62:S65">
    <cfRule type="expression" dxfId="711" priority="57">
      <formula>UPPER($S$61)="0"</formula>
    </cfRule>
  </conditionalFormatting>
  <conditionalFormatting sqref="T62:T65">
    <cfRule type="expression" dxfId="710" priority="56">
      <formula>UPPER($T$61)="0"</formula>
    </cfRule>
  </conditionalFormatting>
  <conditionalFormatting sqref="U62:U65">
    <cfRule type="expression" dxfId="709" priority="55">
      <formula>UPPER($U$61)="0"</formula>
    </cfRule>
  </conditionalFormatting>
  <conditionalFormatting sqref="V62:V65">
    <cfRule type="expression" dxfId="708" priority="54">
      <formula>UPPER($V$61)="0"</formula>
    </cfRule>
  </conditionalFormatting>
  <conditionalFormatting sqref="W62:W65">
    <cfRule type="expression" dxfId="707" priority="53">
      <formula>UPPER($W$61)="0"</formula>
    </cfRule>
  </conditionalFormatting>
  <conditionalFormatting sqref="X62:X65">
    <cfRule type="expression" dxfId="706" priority="52">
      <formula>UPPER($X$61)="0"</formula>
    </cfRule>
  </conditionalFormatting>
  <conditionalFormatting sqref="Y62:Y65">
    <cfRule type="expression" dxfId="705" priority="51">
      <formula>UPPER($Y$61)="0"</formula>
    </cfRule>
  </conditionalFormatting>
  <conditionalFormatting sqref="Z62:Z65">
    <cfRule type="expression" dxfId="704" priority="50">
      <formula>UPPER($Z$61)="0"</formula>
    </cfRule>
  </conditionalFormatting>
  <conditionalFormatting sqref="AA62:AA65">
    <cfRule type="expression" dxfId="703" priority="49">
      <formula>UPPER($AA$61)="0"</formula>
    </cfRule>
  </conditionalFormatting>
  <conditionalFormatting sqref="AB62:AB65">
    <cfRule type="expression" dxfId="702" priority="48">
      <formula>UPPER($AB$61)="0"</formula>
    </cfRule>
  </conditionalFormatting>
  <conditionalFormatting sqref="AC62:AC65">
    <cfRule type="expression" dxfId="701" priority="47">
      <formula>UPPER($AC$61)="0"</formula>
    </cfRule>
  </conditionalFormatting>
  <conditionalFormatting sqref="O69:O73">
    <cfRule type="expression" dxfId="700" priority="46">
      <formula>UPPER($O$68)="0"</formula>
    </cfRule>
  </conditionalFormatting>
  <conditionalFormatting sqref="P69:P73">
    <cfRule type="expression" dxfId="699" priority="45">
      <formula>UPPER($P$68)="0"</formula>
    </cfRule>
  </conditionalFormatting>
  <conditionalFormatting sqref="Q69:Q73">
    <cfRule type="expression" dxfId="698" priority="44">
      <formula>UPPER($Q$68)="0"</formula>
    </cfRule>
  </conditionalFormatting>
  <conditionalFormatting sqref="R69:R73">
    <cfRule type="expression" dxfId="697" priority="43">
      <formula>UPPER($R$68)="0"</formula>
    </cfRule>
  </conditionalFormatting>
  <conditionalFormatting sqref="S69:S73">
    <cfRule type="expression" dxfId="696" priority="42">
      <formula>UPPER($S$68)="0"</formula>
    </cfRule>
  </conditionalFormatting>
  <conditionalFormatting sqref="T69:T73">
    <cfRule type="expression" dxfId="695" priority="41">
      <formula>UPPER($T$68)="0"</formula>
    </cfRule>
  </conditionalFormatting>
  <conditionalFormatting sqref="U69:U73">
    <cfRule type="expression" dxfId="694" priority="40">
      <formula>UPPER($U$68)="0"</formula>
    </cfRule>
  </conditionalFormatting>
  <conditionalFormatting sqref="V69:V73">
    <cfRule type="expression" dxfId="693" priority="39">
      <formula>UPPER($V$68)="0"</formula>
    </cfRule>
  </conditionalFormatting>
  <conditionalFormatting sqref="W69:W73">
    <cfRule type="expression" dxfId="692" priority="38">
      <formula>UPPER($W$68)="0"</formula>
    </cfRule>
  </conditionalFormatting>
  <conditionalFormatting sqref="X69:X73">
    <cfRule type="expression" dxfId="691" priority="37">
      <formula>UPPER($X$68)="0"</formula>
    </cfRule>
  </conditionalFormatting>
  <conditionalFormatting sqref="Y69:Y73">
    <cfRule type="expression" dxfId="690" priority="36">
      <formula>UPPER($Y$68)="0"</formula>
    </cfRule>
  </conditionalFormatting>
  <conditionalFormatting sqref="Z69:Z73">
    <cfRule type="expression" dxfId="689" priority="35">
      <formula>UPPER($Z$68)="0"</formula>
    </cfRule>
  </conditionalFormatting>
  <conditionalFormatting sqref="AA69:AA73">
    <cfRule type="expression" dxfId="688" priority="34">
      <formula>UPPER($AA$68)="0"</formula>
    </cfRule>
  </conditionalFormatting>
  <conditionalFormatting sqref="AB69:AB73">
    <cfRule type="expression" dxfId="687" priority="33">
      <formula>UPPER($AB$68)="0"</formula>
    </cfRule>
  </conditionalFormatting>
  <conditionalFormatting sqref="AC69:AC73">
    <cfRule type="expression" dxfId="686" priority="32">
      <formula>UPPER($AC$68)="0"</formula>
    </cfRule>
  </conditionalFormatting>
  <conditionalFormatting sqref="O61:O75">
    <cfRule type="expression" dxfId="685" priority="31">
      <formula>UPPER($O$55)="0"</formula>
    </cfRule>
  </conditionalFormatting>
  <conditionalFormatting sqref="O76:O79">
    <cfRule type="expression" dxfId="684" priority="30">
      <formula>UPPER($O$55)="0"</formula>
    </cfRule>
  </conditionalFormatting>
  <conditionalFormatting sqref="P61:P79">
    <cfRule type="expression" dxfId="683" priority="29">
      <formula>UPPER($P$55)="0"</formula>
    </cfRule>
  </conditionalFormatting>
  <conditionalFormatting sqref="Q61:Q79">
    <cfRule type="expression" dxfId="682" priority="28">
      <formula>UPPER($Q$55)="0"</formula>
    </cfRule>
  </conditionalFormatting>
  <conditionalFormatting sqref="R61:R79">
    <cfRule type="expression" dxfId="681" priority="27">
      <formula>UPPER($R$55)="0"</formula>
    </cfRule>
  </conditionalFormatting>
  <conditionalFormatting sqref="S61:S79">
    <cfRule type="expression" dxfId="680" priority="26">
      <formula>UPPER($S$55)="0"</formula>
    </cfRule>
  </conditionalFormatting>
  <conditionalFormatting sqref="T61:T79">
    <cfRule type="expression" dxfId="679" priority="25">
      <formula>UPPER($T$55)="0"</formula>
    </cfRule>
  </conditionalFormatting>
  <conditionalFormatting sqref="U61:U79">
    <cfRule type="expression" dxfId="678" priority="24">
      <formula>UPPER($U$55)="0"</formula>
    </cfRule>
  </conditionalFormatting>
  <conditionalFormatting sqref="V61:V79">
    <cfRule type="expression" dxfId="677" priority="23">
      <formula>UPPER($V$55)="0"</formula>
    </cfRule>
  </conditionalFormatting>
  <conditionalFormatting sqref="W61:W79">
    <cfRule type="expression" dxfId="676" priority="22">
      <formula>UPPER($W$55)="0"</formula>
    </cfRule>
  </conditionalFormatting>
  <conditionalFormatting sqref="X61:X79">
    <cfRule type="expression" dxfId="675" priority="21">
      <formula>UPPER($X$55)="0"</formula>
    </cfRule>
  </conditionalFormatting>
  <conditionalFormatting sqref="Y61:Y79">
    <cfRule type="expression" dxfId="674" priority="20">
      <formula>UPPER($Y$55)="0"</formula>
    </cfRule>
  </conditionalFormatting>
  <conditionalFormatting sqref="Z61:Z79">
    <cfRule type="expression" dxfId="673" priority="19">
      <formula>UPPER($Z$55)="0"</formula>
    </cfRule>
  </conditionalFormatting>
  <conditionalFormatting sqref="AA61:AA79">
    <cfRule type="expression" dxfId="672" priority="18">
      <formula>UPPER($AA$55)="0"</formula>
    </cfRule>
  </conditionalFormatting>
  <conditionalFormatting sqref="AB61:AB79">
    <cfRule type="expression" dxfId="671" priority="17">
      <formula>UPPER($AB$55)="0"</formula>
    </cfRule>
  </conditionalFormatting>
  <conditionalFormatting sqref="AC61:AC79">
    <cfRule type="expression" dxfId="670" priority="16">
      <formula>UPPER($AC$55)="0"</formula>
    </cfRule>
  </conditionalFormatting>
  <conditionalFormatting sqref="O70:O73">
    <cfRule type="expression" dxfId="669" priority="15">
      <formula>UPPER($O$69)="0"</formula>
    </cfRule>
  </conditionalFormatting>
  <conditionalFormatting sqref="P70:P73">
    <cfRule type="expression" dxfId="668" priority="14">
      <formula>UPPER($P$69)="0"</formula>
    </cfRule>
  </conditionalFormatting>
  <conditionalFormatting sqref="Q70:Q73">
    <cfRule type="expression" dxfId="667" priority="13">
      <formula>UPPER($Q$69)="0"</formula>
    </cfRule>
  </conditionalFormatting>
  <conditionalFormatting sqref="R70:R73">
    <cfRule type="expression" dxfId="666" priority="12">
      <formula>UPPER($R$69)="0"</formula>
    </cfRule>
  </conditionalFormatting>
  <conditionalFormatting sqref="S70:S73">
    <cfRule type="expression" dxfId="665" priority="11">
      <formula>UPPER($S$69)="0"</formula>
    </cfRule>
  </conditionalFormatting>
  <conditionalFormatting sqref="T70:T73">
    <cfRule type="expression" dxfId="664" priority="10">
      <formula>UPPER($T$69)="0"</formula>
    </cfRule>
  </conditionalFormatting>
  <conditionalFormatting sqref="U70:U73">
    <cfRule type="expression" dxfId="663" priority="9">
      <formula>UPPER($U$69)="0"</formula>
    </cfRule>
  </conditionalFormatting>
  <conditionalFormatting sqref="V70:V73">
    <cfRule type="expression" dxfId="662" priority="8">
      <formula>UPPER($V$69)="0"</formula>
    </cfRule>
  </conditionalFormatting>
  <conditionalFormatting sqref="W70:W73">
    <cfRule type="expression" dxfId="661" priority="7">
      <formula>UPPER($W$69)="0"</formula>
    </cfRule>
  </conditionalFormatting>
  <conditionalFormatting sqref="X70:X73">
    <cfRule type="expression" dxfId="660" priority="6">
      <formula>UPPER($X$69)="0"</formula>
    </cfRule>
  </conditionalFormatting>
  <conditionalFormatting sqref="Y70:Y73">
    <cfRule type="expression" dxfId="659" priority="5">
      <formula>UPPER($Y$69)="0"</formula>
    </cfRule>
  </conditionalFormatting>
  <conditionalFormatting sqref="Z70:Z73">
    <cfRule type="expression" dxfId="658" priority="4">
      <formula>UPPER($Z$69)="0"</formula>
    </cfRule>
  </conditionalFormatting>
  <conditionalFormatting sqref="AA70:AA73">
    <cfRule type="expression" dxfId="657" priority="3">
      <formula>UPPER($AA$69)="0"</formula>
    </cfRule>
  </conditionalFormatting>
  <conditionalFormatting sqref="AB70:AB73">
    <cfRule type="expression" dxfId="656" priority="2">
      <formula>UPPER($AB$69)="0"</formula>
    </cfRule>
  </conditionalFormatting>
  <conditionalFormatting sqref="AC70:AC73">
    <cfRule type="expression" dxfId="655" priority="1">
      <formula>UPPER($AC$69)="0"</formula>
    </cfRule>
  </conditionalFormatting>
  <dataValidations count="2">
    <dataValidation type="list" allowBlank="1" showInputMessage="1" showErrorMessage="1" promptTitle="Yes or No" prompt="Select:_x000a_1 if Yes_x000a_0 if No_x000a_" sqref="O54:AC55 O46:AC49 O61:AC61 O66:AC69 O74:AC75 O80:AC80 O85:AC85 O98:AC98 O100:AC106 O111:AC112 O37:AC38 O31:AC35 O29:AC29 O43:AC44 O114:AC116">
      <formula1>"1,0"</formula1>
    </dataValidation>
    <dataValidation type="list" allowBlank="1" showInputMessage="1" showErrorMessage="1" promptTitle="Yes, No or n/a" prompt="Select:_x000a_1 if Yes_x000a_0 if No_x000a_n/a if Not applicable" sqref="O36:AC36">
      <formula1>"1,0,n/a"</formula1>
    </dataValidation>
  </dataValidations>
  <pageMargins left="0.39370078740157483" right="0.39370078740157483" top="0.39370078740157483" bottom="0.70866141732283472" header="0.31496062992125984" footer="0"/>
  <pageSetup paperSize="9" scale="23" fitToHeight="0" orientation="portrait" r:id="rId1"/>
  <headerFooter>
    <oddFooter>&amp;LNSQHS Standards Edition 2 Version 1.0 - Standard 6 Communicating for Safety
Page &amp;P of &amp;N&amp;CPrinted copies are uncontrolled&amp;R&amp;G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1"/>
  <sheetViews>
    <sheetView zoomScaleNormal="100" workbookViewId="0"/>
  </sheetViews>
  <sheetFormatPr defaultColWidth="9.140625" defaultRowHeight="12.75" x14ac:dyDescent="0.2"/>
  <cols>
    <col min="1" max="1" width="2.7109375" style="390" customWidth="1"/>
    <col min="2" max="14" width="9.140625" style="390"/>
    <col min="15" max="29" width="12.7109375" style="391" customWidth="1"/>
    <col min="30" max="30" width="2.7109375" style="390" customWidth="1"/>
    <col min="31" max="32" width="10.7109375" style="390" customWidth="1"/>
    <col min="33" max="33" width="11.85546875" style="390" customWidth="1"/>
    <col min="34" max="34" width="11.42578125" style="390" bestFit="1" customWidth="1"/>
    <col min="35" max="16384" width="9.140625" style="390"/>
  </cols>
  <sheetData>
    <row r="1" spans="1:34" x14ac:dyDescent="0.2">
      <c r="A1" s="388"/>
      <c r="B1" s="388"/>
      <c r="C1" s="388"/>
      <c r="D1" s="388"/>
      <c r="E1" s="388"/>
      <c r="F1" s="388"/>
      <c r="G1" s="388"/>
      <c r="H1" s="388"/>
      <c r="I1" s="388"/>
      <c r="J1" s="388"/>
      <c r="K1" s="388"/>
      <c r="L1" s="388"/>
      <c r="M1" s="388"/>
      <c r="N1" s="388"/>
      <c r="O1" s="389"/>
      <c r="P1" s="389"/>
      <c r="Q1" s="389"/>
      <c r="R1" s="389"/>
      <c r="S1" s="389"/>
      <c r="T1" s="389"/>
      <c r="U1" s="389"/>
      <c r="V1" s="389"/>
      <c r="W1" s="389"/>
      <c r="X1" s="389"/>
      <c r="Y1" s="389"/>
      <c r="Z1" s="389"/>
      <c r="AA1" s="389"/>
      <c r="AB1" s="389"/>
      <c r="AC1" s="389"/>
      <c r="AD1" s="388"/>
      <c r="AE1" s="388"/>
      <c r="AF1" s="388"/>
      <c r="AG1" s="388"/>
      <c r="AH1" s="388"/>
    </row>
    <row r="2" spans="1:34" x14ac:dyDescent="0.2">
      <c r="A2" s="388"/>
      <c r="B2" s="388"/>
      <c r="C2" s="388"/>
      <c r="D2" s="388"/>
      <c r="E2" s="388"/>
      <c r="F2" s="388"/>
      <c r="G2" s="388"/>
      <c r="H2" s="388"/>
      <c r="I2" s="388"/>
      <c r="J2" s="388"/>
      <c r="K2" s="388"/>
      <c r="L2" s="388"/>
      <c r="M2" s="388"/>
      <c r="N2" s="388"/>
      <c r="O2" s="389"/>
      <c r="P2" s="389"/>
      <c r="Q2" s="389"/>
      <c r="R2" s="389"/>
      <c r="S2" s="389"/>
      <c r="T2" s="389"/>
      <c r="U2" s="389"/>
      <c r="V2" s="389"/>
      <c r="W2" s="389"/>
      <c r="X2" s="389"/>
      <c r="Y2" s="389"/>
      <c r="Z2" s="389"/>
      <c r="AA2" s="389"/>
      <c r="AB2" s="389"/>
      <c r="AC2" s="389"/>
      <c r="AD2" s="388"/>
      <c r="AE2" s="388"/>
      <c r="AF2" s="388"/>
      <c r="AG2" s="388"/>
      <c r="AH2" s="388"/>
    </row>
    <row r="3" spans="1:34" x14ac:dyDescent="0.2">
      <c r="A3" s="388"/>
      <c r="B3" s="388"/>
      <c r="C3" s="388"/>
      <c r="D3" s="388"/>
      <c r="E3" s="388"/>
      <c r="F3" s="388"/>
      <c r="G3" s="388"/>
      <c r="H3" s="388"/>
      <c r="I3" s="388"/>
      <c r="J3" s="388"/>
      <c r="K3" s="388"/>
      <c r="L3" s="388"/>
      <c r="M3" s="388"/>
      <c r="N3" s="388"/>
      <c r="O3" s="389"/>
      <c r="P3" s="389"/>
      <c r="Q3" s="389"/>
      <c r="R3" s="389"/>
      <c r="S3" s="389"/>
      <c r="T3" s="389"/>
      <c r="U3" s="389"/>
      <c r="V3" s="389"/>
      <c r="W3" s="389"/>
      <c r="X3" s="389"/>
      <c r="Y3" s="389"/>
      <c r="Z3" s="389"/>
      <c r="AA3" s="389"/>
      <c r="AB3" s="389"/>
      <c r="AC3" s="389"/>
      <c r="AD3" s="388"/>
      <c r="AE3" s="388"/>
      <c r="AF3" s="388"/>
      <c r="AG3" s="388"/>
      <c r="AH3" s="388"/>
    </row>
    <row r="4" spans="1:34" x14ac:dyDescent="0.2">
      <c r="A4" s="388"/>
      <c r="B4" s="388"/>
      <c r="C4" s="388"/>
      <c r="D4" s="388"/>
      <c r="E4" s="388"/>
      <c r="F4" s="388"/>
      <c r="G4" s="388"/>
      <c r="H4" s="388"/>
      <c r="I4" s="388"/>
      <c r="J4" s="388"/>
      <c r="K4" s="388"/>
      <c r="L4" s="388"/>
      <c r="M4" s="388"/>
      <c r="N4" s="388"/>
      <c r="O4" s="389"/>
      <c r="P4" s="389"/>
      <c r="Q4" s="389"/>
      <c r="R4" s="389"/>
      <c r="S4" s="389"/>
      <c r="T4" s="389"/>
      <c r="U4" s="389"/>
      <c r="V4" s="389"/>
      <c r="W4" s="389"/>
      <c r="X4" s="389"/>
      <c r="Y4" s="389"/>
      <c r="Z4" s="389"/>
      <c r="AA4" s="389"/>
      <c r="AB4" s="389"/>
      <c r="AC4" s="389"/>
      <c r="AD4" s="388"/>
      <c r="AE4" s="388"/>
      <c r="AF4" s="388"/>
      <c r="AG4" s="388"/>
      <c r="AH4" s="388"/>
    </row>
    <row r="5" spans="1:34" x14ac:dyDescent="0.2">
      <c r="A5" s="388"/>
      <c r="B5" s="388"/>
      <c r="C5" s="388"/>
      <c r="D5" s="388"/>
      <c r="E5" s="388"/>
      <c r="F5" s="388"/>
      <c r="G5" s="388"/>
      <c r="H5" s="388"/>
      <c r="I5" s="388"/>
      <c r="J5" s="388"/>
      <c r="K5" s="388"/>
      <c r="L5" s="388"/>
      <c r="M5" s="388"/>
      <c r="N5" s="388"/>
      <c r="O5" s="389"/>
      <c r="P5" s="389"/>
      <c r="Q5" s="389"/>
      <c r="R5" s="389"/>
      <c r="S5" s="389"/>
      <c r="T5" s="389"/>
      <c r="U5" s="389"/>
      <c r="V5" s="389"/>
      <c r="W5" s="389"/>
      <c r="X5" s="389"/>
      <c r="Y5" s="389"/>
      <c r="Z5" s="389"/>
      <c r="AA5" s="389"/>
      <c r="AB5" s="389"/>
      <c r="AC5" s="389"/>
      <c r="AD5" s="388"/>
      <c r="AE5" s="388"/>
      <c r="AF5" s="388"/>
      <c r="AG5" s="388"/>
      <c r="AH5" s="388"/>
    </row>
    <row r="6" spans="1:34" x14ac:dyDescent="0.2">
      <c r="A6" s="388"/>
      <c r="B6" s="388"/>
      <c r="C6" s="388"/>
      <c r="D6" s="388"/>
      <c r="E6" s="388"/>
      <c r="F6" s="388"/>
      <c r="G6" s="388"/>
      <c r="H6" s="388"/>
      <c r="I6" s="388"/>
      <c r="J6" s="388"/>
      <c r="K6" s="388"/>
      <c r="L6" s="388"/>
      <c r="M6" s="388"/>
      <c r="N6" s="388"/>
      <c r="O6" s="389"/>
      <c r="P6" s="389"/>
      <c r="Q6" s="389"/>
      <c r="R6" s="389"/>
      <c r="S6" s="389"/>
      <c r="T6" s="389"/>
      <c r="U6" s="389"/>
      <c r="V6" s="389"/>
      <c r="W6" s="389"/>
      <c r="X6" s="389"/>
      <c r="Y6" s="389"/>
      <c r="Z6" s="389"/>
      <c r="AA6" s="389"/>
      <c r="AB6" s="389"/>
      <c r="AC6" s="389"/>
      <c r="AD6" s="388"/>
      <c r="AE6" s="388"/>
      <c r="AF6" s="388"/>
      <c r="AG6" s="388"/>
      <c r="AH6" s="388"/>
    </row>
    <row r="7" spans="1:34" x14ac:dyDescent="0.2">
      <c r="A7" s="388"/>
      <c r="B7" s="388"/>
      <c r="C7" s="388"/>
      <c r="D7" s="388"/>
      <c r="E7" s="388"/>
      <c r="F7" s="388"/>
      <c r="G7" s="388"/>
      <c r="H7" s="388"/>
      <c r="I7" s="388"/>
      <c r="J7" s="388"/>
      <c r="K7" s="388"/>
      <c r="L7" s="388"/>
      <c r="M7" s="388"/>
      <c r="N7" s="388"/>
      <c r="O7" s="389"/>
      <c r="P7" s="389"/>
      <c r="Q7" s="389"/>
      <c r="R7" s="389"/>
      <c r="S7" s="389"/>
      <c r="T7" s="389"/>
      <c r="U7" s="389"/>
      <c r="V7" s="389"/>
      <c r="W7" s="389"/>
      <c r="X7" s="389"/>
      <c r="Y7" s="389"/>
      <c r="Z7" s="389"/>
      <c r="AA7" s="389"/>
      <c r="AB7" s="389"/>
      <c r="AC7" s="389"/>
      <c r="AD7" s="388"/>
      <c r="AE7" s="388"/>
      <c r="AF7" s="388"/>
      <c r="AG7" s="388"/>
      <c r="AH7" s="388"/>
    </row>
    <row r="8" spans="1:34" x14ac:dyDescent="0.2">
      <c r="A8" s="388"/>
      <c r="B8" s="388"/>
      <c r="C8" s="388"/>
      <c r="D8" s="388"/>
      <c r="E8" s="388"/>
      <c r="F8" s="388"/>
      <c r="G8" s="388"/>
      <c r="H8" s="388"/>
      <c r="I8" s="388"/>
      <c r="J8" s="388"/>
      <c r="K8" s="388"/>
      <c r="L8" s="388"/>
      <c r="M8" s="388"/>
      <c r="N8" s="388"/>
      <c r="O8" s="389"/>
      <c r="P8" s="389"/>
      <c r="Q8" s="389"/>
      <c r="R8" s="389"/>
      <c r="S8" s="389"/>
      <c r="T8" s="389"/>
      <c r="U8" s="389"/>
      <c r="V8" s="389"/>
      <c r="W8" s="389"/>
      <c r="X8" s="389"/>
      <c r="Y8" s="389"/>
      <c r="Z8" s="389"/>
      <c r="AA8" s="389"/>
      <c r="AB8" s="389"/>
      <c r="AC8" s="389"/>
      <c r="AD8" s="388"/>
      <c r="AE8" s="388"/>
      <c r="AF8" s="388"/>
      <c r="AG8" s="388"/>
      <c r="AH8" s="388"/>
    </row>
    <row r="9" spans="1:34" x14ac:dyDescent="0.2">
      <c r="A9" s="388"/>
      <c r="B9" s="388"/>
      <c r="C9" s="388"/>
      <c r="D9" s="388"/>
      <c r="E9" s="388"/>
      <c r="F9" s="388"/>
      <c r="G9" s="388"/>
      <c r="H9" s="388"/>
      <c r="I9" s="388"/>
      <c r="J9" s="388"/>
      <c r="K9" s="388"/>
      <c r="L9" s="388"/>
      <c r="M9" s="388"/>
      <c r="N9" s="388"/>
      <c r="O9" s="389"/>
      <c r="P9" s="389"/>
      <c r="Q9" s="389"/>
      <c r="R9" s="389"/>
      <c r="S9" s="389"/>
      <c r="T9" s="389"/>
      <c r="U9" s="389"/>
      <c r="V9" s="389"/>
      <c r="W9" s="389"/>
      <c r="X9" s="389"/>
      <c r="Y9" s="389"/>
      <c r="Z9" s="389"/>
      <c r="AA9" s="389"/>
      <c r="AB9" s="389"/>
      <c r="AC9" s="389"/>
      <c r="AD9" s="388"/>
      <c r="AE9" s="388"/>
      <c r="AF9" s="388"/>
      <c r="AG9" s="388"/>
      <c r="AH9" s="388"/>
    </row>
    <row r="10" spans="1:34" x14ac:dyDescent="0.2">
      <c r="A10" s="388"/>
      <c r="B10" s="388"/>
      <c r="C10" s="388"/>
      <c r="D10" s="388"/>
      <c r="E10" s="388"/>
      <c r="F10" s="388"/>
      <c r="G10" s="388"/>
      <c r="H10" s="388"/>
      <c r="I10" s="388"/>
      <c r="J10" s="388"/>
      <c r="K10" s="388"/>
      <c r="L10" s="388"/>
      <c r="M10" s="388"/>
      <c r="N10" s="388"/>
      <c r="O10" s="389"/>
      <c r="P10" s="389"/>
      <c r="Q10" s="389"/>
      <c r="R10" s="389"/>
      <c r="S10" s="389"/>
      <c r="T10" s="389"/>
      <c r="U10" s="389"/>
      <c r="V10" s="389"/>
      <c r="W10" s="389"/>
      <c r="X10" s="389"/>
      <c r="Y10" s="389"/>
      <c r="Z10" s="389"/>
      <c r="AA10" s="389"/>
      <c r="AB10" s="389"/>
      <c r="AC10" s="389"/>
      <c r="AD10" s="388"/>
      <c r="AE10" s="388"/>
      <c r="AF10" s="388"/>
      <c r="AG10" s="388"/>
      <c r="AH10" s="388"/>
    </row>
    <row r="11" spans="1:34" x14ac:dyDescent="0.2">
      <c r="A11" s="388"/>
      <c r="B11" s="388"/>
      <c r="C11" s="388"/>
      <c r="D11" s="388"/>
      <c r="E11" s="388"/>
      <c r="F11" s="388"/>
      <c r="G11" s="388"/>
      <c r="H11" s="388"/>
      <c r="I11" s="388"/>
      <c r="J11" s="388"/>
      <c r="K11" s="388"/>
      <c r="L11" s="388"/>
      <c r="M11" s="388"/>
      <c r="N11" s="388"/>
      <c r="O11" s="389"/>
      <c r="P11" s="389"/>
      <c r="Q11" s="389"/>
      <c r="R11" s="389"/>
      <c r="S11" s="389"/>
      <c r="T11" s="389"/>
      <c r="U11" s="389"/>
      <c r="V11" s="389"/>
      <c r="W11" s="389"/>
      <c r="X11" s="389"/>
      <c r="Y11" s="389"/>
      <c r="Z11" s="389"/>
      <c r="AA11" s="389"/>
      <c r="AB11" s="389"/>
      <c r="AC11" s="389"/>
      <c r="AD11" s="388"/>
      <c r="AE11" s="388"/>
      <c r="AF11" s="388"/>
      <c r="AG11" s="388"/>
      <c r="AH11" s="388"/>
    </row>
    <row r="12" spans="1:34" x14ac:dyDescent="0.2">
      <c r="A12" s="388"/>
      <c r="B12" s="388"/>
      <c r="C12" s="388"/>
      <c r="D12" s="388"/>
      <c r="E12" s="388"/>
      <c r="F12" s="388"/>
      <c r="G12" s="388"/>
      <c r="H12" s="388"/>
      <c r="I12" s="388"/>
      <c r="J12" s="388"/>
      <c r="K12" s="388"/>
      <c r="L12" s="388"/>
      <c r="M12" s="388"/>
      <c r="N12" s="388"/>
      <c r="O12" s="389"/>
      <c r="P12" s="389"/>
      <c r="Q12" s="389"/>
      <c r="R12" s="389"/>
      <c r="S12" s="389"/>
      <c r="T12" s="389"/>
      <c r="U12" s="389"/>
      <c r="V12" s="389"/>
      <c r="W12" s="389"/>
      <c r="X12" s="389"/>
      <c r="Y12" s="389"/>
      <c r="Z12" s="389"/>
      <c r="AA12" s="389"/>
      <c r="AB12" s="389"/>
      <c r="AC12" s="389"/>
      <c r="AD12" s="388"/>
      <c r="AE12" s="388"/>
      <c r="AF12" s="388"/>
      <c r="AG12" s="388"/>
      <c r="AH12" s="388"/>
    </row>
    <row r="13" spans="1:34" x14ac:dyDescent="0.2">
      <c r="A13" s="388"/>
      <c r="B13" s="388"/>
      <c r="C13" s="388"/>
      <c r="D13" s="388"/>
      <c r="E13" s="388"/>
      <c r="F13" s="388"/>
      <c r="G13" s="388"/>
      <c r="H13" s="388"/>
      <c r="I13" s="388"/>
      <c r="J13" s="388"/>
      <c r="K13" s="388"/>
      <c r="L13" s="388"/>
      <c r="M13" s="388"/>
      <c r="N13" s="388"/>
      <c r="O13" s="389"/>
      <c r="P13" s="389"/>
      <c r="Q13" s="389"/>
      <c r="R13" s="389"/>
      <c r="S13" s="389"/>
      <c r="T13" s="389"/>
      <c r="U13" s="389"/>
      <c r="V13" s="389"/>
      <c r="W13" s="389"/>
      <c r="X13" s="389"/>
      <c r="Y13" s="389"/>
      <c r="Z13" s="389"/>
      <c r="AA13" s="389"/>
      <c r="AB13" s="389"/>
      <c r="AC13" s="389"/>
      <c r="AD13" s="388"/>
      <c r="AE13" s="388"/>
      <c r="AF13" s="388"/>
      <c r="AG13" s="388"/>
      <c r="AH13" s="388"/>
    </row>
    <row r="14" spans="1:34" x14ac:dyDescent="0.2">
      <c r="A14" s="388"/>
      <c r="B14" s="388"/>
      <c r="C14" s="388"/>
      <c r="D14" s="388"/>
      <c r="E14" s="388"/>
      <c r="F14" s="388"/>
      <c r="G14" s="388"/>
      <c r="H14" s="388"/>
      <c r="I14" s="388"/>
      <c r="J14" s="388"/>
      <c r="K14" s="388"/>
      <c r="L14" s="388"/>
      <c r="M14" s="388"/>
      <c r="N14" s="388"/>
      <c r="O14" s="389"/>
      <c r="P14" s="389"/>
      <c r="Q14" s="389"/>
      <c r="R14" s="389"/>
      <c r="S14" s="389"/>
      <c r="T14" s="389"/>
      <c r="U14" s="389"/>
      <c r="V14" s="389"/>
      <c r="W14" s="389"/>
      <c r="X14" s="389"/>
      <c r="Y14" s="389"/>
      <c r="Z14" s="389"/>
      <c r="AA14" s="389"/>
      <c r="AB14" s="389"/>
      <c r="AC14" s="389"/>
      <c r="AD14" s="388"/>
      <c r="AE14" s="388"/>
      <c r="AF14" s="388"/>
      <c r="AG14" s="388"/>
      <c r="AH14" s="388"/>
    </row>
    <row r="15" spans="1:34" x14ac:dyDescent="0.2">
      <c r="A15" s="388"/>
      <c r="B15" s="388"/>
      <c r="C15" s="388"/>
      <c r="D15" s="388"/>
      <c r="E15" s="388"/>
      <c r="F15" s="388"/>
      <c r="G15" s="388"/>
      <c r="H15" s="388"/>
      <c r="I15" s="388"/>
      <c r="J15" s="388"/>
      <c r="K15" s="388"/>
      <c r="L15" s="388"/>
      <c r="M15" s="388"/>
      <c r="N15" s="388"/>
      <c r="O15" s="389"/>
      <c r="P15" s="389"/>
      <c r="Q15" s="389"/>
      <c r="R15" s="389"/>
      <c r="S15" s="389"/>
      <c r="T15" s="389"/>
      <c r="U15" s="389"/>
      <c r="V15" s="389"/>
      <c r="W15" s="389"/>
      <c r="X15" s="389"/>
      <c r="Y15" s="389"/>
      <c r="Z15" s="389"/>
      <c r="AA15" s="389"/>
      <c r="AB15" s="389"/>
      <c r="AC15" s="389"/>
      <c r="AD15" s="388"/>
      <c r="AE15" s="388"/>
      <c r="AF15" s="388"/>
      <c r="AG15" s="388"/>
      <c r="AH15" s="388"/>
    </row>
    <row r="16" spans="1:34" x14ac:dyDescent="0.2">
      <c r="A16" s="388"/>
      <c r="B16" s="388"/>
      <c r="C16" s="388"/>
      <c r="D16" s="388"/>
      <c r="E16" s="388"/>
      <c r="F16" s="388"/>
      <c r="G16" s="388"/>
      <c r="H16" s="388"/>
      <c r="I16" s="388"/>
      <c r="J16" s="388"/>
      <c r="K16" s="388"/>
      <c r="L16" s="388"/>
      <c r="M16" s="388"/>
      <c r="N16" s="388"/>
      <c r="O16" s="389"/>
      <c r="P16" s="389"/>
      <c r="Q16" s="389"/>
      <c r="R16" s="389"/>
      <c r="S16" s="389"/>
      <c r="T16" s="389"/>
      <c r="U16" s="389"/>
      <c r="V16" s="389"/>
      <c r="W16" s="389"/>
      <c r="X16" s="389"/>
      <c r="Y16" s="389"/>
      <c r="Z16" s="389"/>
      <c r="AA16" s="389"/>
      <c r="AB16" s="389"/>
      <c r="AC16" s="389"/>
      <c r="AD16" s="388"/>
      <c r="AE16" s="388"/>
      <c r="AF16" s="388"/>
      <c r="AG16" s="388"/>
      <c r="AH16" s="388"/>
    </row>
    <row r="17" spans="1:39" ht="13.5" thickBot="1" x14ac:dyDescent="0.25">
      <c r="A17" s="388"/>
      <c r="B17" s="388"/>
      <c r="C17" s="388"/>
      <c r="D17" s="388"/>
      <c r="E17" s="388"/>
      <c r="F17" s="388"/>
      <c r="G17" s="388"/>
      <c r="H17" s="388"/>
      <c r="I17" s="388"/>
      <c r="J17" s="388"/>
      <c r="K17" s="388"/>
      <c r="L17" s="388"/>
      <c r="M17" s="388"/>
      <c r="N17" s="388"/>
      <c r="O17" s="389"/>
      <c r="P17" s="389"/>
      <c r="Q17" s="389"/>
      <c r="R17" s="389"/>
      <c r="S17" s="389"/>
      <c r="T17" s="389"/>
      <c r="U17" s="389"/>
      <c r="V17" s="389"/>
      <c r="W17" s="389"/>
      <c r="X17" s="389"/>
      <c r="Y17" s="389"/>
      <c r="Z17" s="389"/>
      <c r="AA17" s="389"/>
      <c r="AB17" s="389"/>
      <c r="AC17" s="389"/>
      <c r="AD17" s="388"/>
      <c r="AE17" s="388"/>
      <c r="AF17" s="388"/>
      <c r="AG17" s="388"/>
      <c r="AH17" s="388"/>
    </row>
    <row r="18" spans="1:39" x14ac:dyDescent="0.2">
      <c r="A18" s="388"/>
      <c r="B18" s="1044" t="s">
        <v>0</v>
      </c>
      <c r="C18" s="1045"/>
      <c r="D18" s="1045"/>
      <c r="E18" s="1045"/>
      <c r="F18" s="1045"/>
      <c r="G18" s="1046"/>
      <c r="H18" s="1047" t="s">
        <v>1</v>
      </c>
      <c r="I18" s="1048"/>
      <c r="J18" s="1048"/>
      <c r="K18" s="1049"/>
      <c r="L18" s="1047" t="s">
        <v>2</v>
      </c>
      <c r="M18" s="1048"/>
      <c r="N18" s="1049"/>
      <c r="O18" s="389"/>
      <c r="P18" s="389"/>
      <c r="Q18" s="389"/>
      <c r="R18" s="389"/>
      <c r="S18" s="389"/>
      <c r="T18" s="389"/>
      <c r="U18" s="389"/>
      <c r="V18" s="389"/>
      <c r="W18" s="389"/>
      <c r="X18" s="389"/>
      <c r="Y18" s="389"/>
      <c r="Z18" s="389"/>
      <c r="AA18" s="389"/>
      <c r="AB18" s="389"/>
      <c r="AC18" s="389"/>
      <c r="AD18" s="388"/>
      <c r="AE18" s="388"/>
      <c r="AF18" s="388"/>
      <c r="AG18" s="388"/>
      <c r="AH18" s="388"/>
    </row>
    <row r="19" spans="1:39" ht="13.5" thickBot="1" x14ac:dyDescent="0.25">
      <c r="A19" s="388"/>
      <c r="B19" s="937"/>
      <c r="C19" s="1050"/>
      <c r="D19" s="1050"/>
      <c r="E19" s="1050"/>
      <c r="F19" s="1050"/>
      <c r="G19" s="1051"/>
      <c r="H19" s="934"/>
      <c r="I19" s="1052"/>
      <c r="J19" s="1052"/>
      <c r="K19" s="1053"/>
      <c r="L19" s="844"/>
      <c r="M19" s="1054"/>
      <c r="N19" s="1055"/>
      <c r="O19" s="389"/>
      <c r="P19" s="389"/>
      <c r="Q19" s="389"/>
      <c r="R19" s="389"/>
      <c r="S19" s="389"/>
      <c r="T19" s="389"/>
      <c r="U19" s="389"/>
      <c r="V19" s="389"/>
      <c r="W19" s="389"/>
      <c r="X19" s="389"/>
      <c r="Y19" s="389"/>
      <c r="Z19" s="389"/>
      <c r="AA19" s="389"/>
      <c r="AB19" s="389"/>
      <c r="AC19" s="389"/>
      <c r="AD19" s="388"/>
      <c r="AE19" s="388"/>
      <c r="AF19" s="388"/>
      <c r="AG19" s="388"/>
      <c r="AH19" s="388"/>
    </row>
    <row r="20" spans="1:39" x14ac:dyDescent="0.2">
      <c r="A20" s="388"/>
      <c r="B20" s="1006" t="s">
        <v>10</v>
      </c>
      <c r="C20" s="1007"/>
      <c r="D20" s="1007"/>
      <c r="E20" s="1007"/>
      <c r="F20" s="1007"/>
      <c r="G20" s="1007"/>
      <c r="H20" s="1007"/>
      <c r="I20" s="1007"/>
      <c r="J20" s="1007"/>
      <c r="K20" s="1007"/>
      <c r="L20" s="1007"/>
      <c r="M20" s="1007"/>
      <c r="N20" s="1008"/>
      <c r="O20" s="388"/>
      <c r="P20" s="388"/>
      <c r="Q20" s="388"/>
      <c r="R20" s="388"/>
      <c r="S20" s="388"/>
      <c r="T20" s="388"/>
      <c r="U20" s="388"/>
      <c r="V20" s="388"/>
      <c r="W20" s="388"/>
      <c r="X20" s="388"/>
      <c r="Y20" s="388"/>
      <c r="Z20" s="388"/>
      <c r="AA20" s="388"/>
      <c r="AB20" s="388"/>
      <c r="AC20" s="388"/>
      <c r="AD20" s="388"/>
      <c r="AE20" s="388"/>
      <c r="AF20" s="388"/>
      <c r="AG20" s="388"/>
      <c r="AH20" s="388"/>
      <c r="AJ20" s="391"/>
      <c r="AK20" s="391"/>
      <c r="AL20" s="391"/>
      <c r="AM20" s="391"/>
    </row>
    <row r="21" spans="1:39" ht="13.5" thickBot="1" x14ac:dyDescent="0.25">
      <c r="A21" s="388"/>
      <c r="B21" s="1009"/>
      <c r="C21" s="1010"/>
      <c r="D21" s="1010"/>
      <c r="E21" s="1010"/>
      <c r="F21" s="1010"/>
      <c r="G21" s="1010"/>
      <c r="H21" s="1010"/>
      <c r="I21" s="1010"/>
      <c r="J21" s="1010"/>
      <c r="K21" s="1010"/>
      <c r="L21" s="1010"/>
      <c r="M21" s="1010"/>
      <c r="N21" s="1011"/>
      <c r="O21" s="388"/>
      <c r="P21" s="388"/>
      <c r="Q21" s="388"/>
      <c r="R21" s="388"/>
      <c r="S21" s="388"/>
      <c r="T21" s="388"/>
      <c r="U21" s="388"/>
      <c r="V21" s="388"/>
      <c r="W21" s="388"/>
      <c r="X21" s="388"/>
      <c r="Y21" s="388"/>
      <c r="Z21" s="388"/>
      <c r="AA21" s="388"/>
      <c r="AB21" s="388"/>
      <c r="AC21" s="388"/>
      <c r="AD21" s="388"/>
      <c r="AE21" s="388"/>
      <c r="AF21" s="388"/>
      <c r="AG21" s="388"/>
      <c r="AH21" s="388"/>
      <c r="AJ21" s="391"/>
      <c r="AK21" s="391"/>
      <c r="AL21" s="391"/>
      <c r="AM21" s="391"/>
    </row>
    <row r="22" spans="1:39" ht="13.5" thickBot="1" x14ac:dyDescent="0.25">
      <c r="A22" s="388"/>
      <c r="B22" s="388"/>
      <c r="C22" s="388"/>
      <c r="D22" s="388"/>
      <c r="E22" s="388"/>
      <c r="F22" s="388"/>
      <c r="G22" s="388"/>
      <c r="H22" s="388"/>
      <c r="I22" s="388"/>
      <c r="J22" s="388"/>
      <c r="K22" s="388"/>
      <c r="L22" s="388"/>
      <c r="M22" s="388"/>
      <c r="N22" s="388"/>
      <c r="O22" s="389"/>
      <c r="P22" s="389"/>
      <c r="Q22" s="389"/>
      <c r="R22" s="389"/>
      <c r="S22" s="389"/>
      <c r="T22" s="389"/>
      <c r="U22" s="389"/>
      <c r="V22" s="389"/>
      <c r="W22" s="389"/>
      <c r="X22" s="389"/>
      <c r="Y22" s="389"/>
      <c r="Z22" s="389"/>
      <c r="AA22" s="389"/>
      <c r="AB22" s="389"/>
      <c r="AC22" s="389"/>
      <c r="AD22" s="388"/>
      <c r="AE22" s="388"/>
      <c r="AF22" s="388"/>
      <c r="AG22" s="388"/>
      <c r="AH22" s="388"/>
    </row>
    <row r="23" spans="1:39" ht="25.5" customHeight="1" thickBot="1" x14ac:dyDescent="0.25">
      <c r="A23" s="388"/>
      <c r="B23" s="1012" t="s">
        <v>426</v>
      </c>
      <c r="C23" s="1013"/>
      <c r="D23" s="1013"/>
      <c r="E23" s="1013"/>
      <c r="F23" s="1013"/>
      <c r="G23" s="1013"/>
      <c r="H23" s="1013"/>
      <c r="I23" s="1013"/>
      <c r="J23" s="1013"/>
      <c r="K23" s="1013"/>
      <c r="L23" s="1013"/>
      <c r="M23" s="1013"/>
      <c r="N23" s="1014"/>
      <c r="O23" s="392"/>
      <c r="P23" s="389"/>
      <c r="Q23" s="389"/>
      <c r="R23" s="389"/>
      <c r="S23" s="389"/>
      <c r="T23" s="389"/>
      <c r="U23" s="389"/>
      <c r="V23" s="389"/>
      <c r="W23" s="389"/>
      <c r="X23" s="389"/>
      <c r="Y23" s="389"/>
      <c r="Z23" s="389"/>
      <c r="AA23" s="389"/>
      <c r="AB23" s="389"/>
      <c r="AC23" s="389"/>
      <c r="AD23" s="388"/>
      <c r="AE23" s="388"/>
      <c r="AF23" s="388"/>
      <c r="AG23" s="388"/>
      <c r="AH23" s="388"/>
    </row>
    <row r="24" spans="1:39" ht="13.5" thickBot="1" x14ac:dyDescent="0.25">
      <c r="A24" s="388"/>
      <c r="B24" s="1015" t="s">
        <v>355</v>
      </c>
      <c r="C24" s="1016"/>
      <c r="D24" s="1016"/>
      <c r="E24" s="1016"/>
      <c r="F24" s="1016"/>
      <c r="G24" s="1016"/>
      <c r="H24" s="1016"/>
      <c r="I24" s="1016"/>
      <c r="J24" s="1016"/>
      <c r="K24" s="1016"/>
      <c r="L24" s="1016"/>
      <c r="M24" s="1016"/>
      <c r="N24" s="1017"/>
      <c r="O24" s="393"/>
      <c r="P24" s="389"/>
      <c r="Q24" s="389"/>
      <c r="R24" s="389"/>
      <c r="S24" s="389"/>
      <c r="T24" s="389"/>
      <c r="U24" s="389"/>
      <c r="V24" s="389"/>
      <c r="W24" s="389"/>
      <c r="X24" s="389"/>
      <c r="Y24" s="389"/>
      <c r="Z24" s="389"/>
      <c r="AA24" s="389"/>
      <c r="AB24" s="389"/>
      <c r="AC24" s="389"/>
      <c r="AD24" s="388"/>
      <c r="AE24" s="388"/>
      <c r="AF24" s="388"/>
      <c r="AG24" s="388"/>
      <c r="AH24" s="388"/>
    </row>
    <row r="25" spans="1:39" ht="13.5" thickBot="1" x14ac:dyDescent="0.25">
      <c r="A25" s="388"/>
      <c r="B25" s="388"/>
      <c r="C25" s="388"/>
      <c r="D25" s="388"/>
      <c r="E25" s="388"/>
      <c r="F25" s="388"/>
      <c r="G25" s="388"/>
      <c r="H25" s="388"/>
      <c r="I25" s="388"/>
      <c r="J25" s="388"/>
      <c r="K25" s="388"/>
      <c r="L25" s="388"/>
      <c r="M25" s="388"/>
      <c r="N25" s="388"/>
      <c r="O25" s="389"/>
      <c r="P25" s="389"/>
      <c r="Q25" s="389"/>
      <c r="R25" s="389"/>
      <c r="S25" s="389"/>
      <c r="T25" s="389"/>
      <c r="U25" s="389"/>
      <c r="V25" s="389"/>
      <c r="W25" s="389"/>
      <c r="X25" s="389"/>
      <c r="Y25" s="389"/>
      <c r="Z25" s="389"/>
      <c r="AA25" s="389"/>
      <c r="AB25" s="389"/>
      <c r="AC25" s="389"/>
      <c r="AD25" s="388"/>
      <c r="AE25" s="388"/>
      <c r="AF25" s="388"/>
      <c r="AG25" s="388"/>
      <c r="AH25" s="388"/>
    </row>
    <row r="26" spans="1:39" ht="37.5" customHeight="1" thickBot="1" x14ac:dyDescent="0.25">
      <c r="A26" s="388"/>
      <c r="B26" s="394" t="s">
        <v>164</v>
      </c>
      <c r="C26" s="1018" t="s">
        <v>300</v>
      </c>
      <c r="D26" s="1018"/>
      <c r="E26" s="1018"/>
      <c r="F26" s="1018"/>
      <c r="G26" s="1018"/>
      <c r="H26" s="1018"/>
      <c r="I26" s="1018"/>
      <c r="J26" s="1018"/>
      <c r="K26" s="1018"/>
      <c r="L26" s="1018"/>
      <c r="M26" s="1018"/>
      <c r="N26" s="1019"/>
      <c r="O26" s="395"/>
      <c r="P26" s="389"/>
      <c r="Q26" s="389"/>
      <c r="R26" s="389"/>
      <c r="S26" s="389"/>
      <c r="T26" s="389"/>
      <c r="U26" s="389"/>
      <c r="V26" s="389"/>
      <c r="W26" s="389"/>
      <c r="X26" s="389"/>
      <c r="Y26" s="389"/>
      <c r="Z26" s="389"/>
      <c r="AA26" s="389"/>
      <c r="AB26" s="389"/>
      <c r="AC26" s="389"/>
      <c r="AD26" s="388"/>
      <c r="AE26" s="388"/>
      <c r="AF26" s="388"/>
      <c r="AG26" s="388"/>
      <c r="AH26" s="388"/>
    </row>
    <row r="27" spans="1:39" x14ac:dyDescent="0.2">
      <c r="A27" s="388"/>
      <c r="B27" s="395"/>
      <c r="C27" s="396"/>
      <c r="D27" s="396"/>
      <c r="E27" s="396"/>
      <c r="F27" s="396"/>
      <c r="G27" s="396"/>
      <c r="H27" s="396"/>
      <c r="I27" s="396"/>
      <c r="J27" s="396"/>
      <c r="K27" s="396"/>
      <c r="L27" s="396"/>
      <c r="M27" s="396"/>
      <c r="N27" s="396"/>
      <c r="O27" s="395"/>
      <c r="P27" s="389"/>
      <c r="Q27" s="389"/>
      <c r="R27" s="389"/>
      <c r="S27" s="389"/>
      <c r="T27" s="389"/>
      <c r="U27" s="389"/>
      <c r="V27" s="389"/>
      <c r="W27" s="389"/>
      <c r="X27" s="389"/>
      <c r="Y27" s="389"/>
      <c r="Z27" s="389"/>
      <c r="AA27" s="389"/>
      <c r="AB27" s="389"/>
      <c r="AC27" s="389"/>
      <c r="AD27" s="388"/>
      <c r="AE27" s="388"/>
      <c r="AF27" s="388"/>
      <c r="AG27" s="388"/>
      <c r="AH27" s="388"/>
    </row>
    <row r="28" spans="1:39" ht="13.5" thickBot="1" x14ac:dyDescent="0.25">
      <c r="A28" s="397"/>
      <c r="B28" s="388"/>
      <c r="C28" s="388"/>
      <c r="D28" s="388"/>
      <c r="E28" s="388"/>
      <c r="F28" s="388"/>
      <c r="G28" s="388"/>
      <c r="H28" s="388"/>
      <c r="I28" s="388"/>
      <c r="J28" s="388"/>
      <c r="K28" s="388"/>
      <c r="L28" s="388"/>
      <c r="M28" s="388"/>
      <c r="N28" s="388"/>
      <c r="O28" s="389"/>
      <c r="P28" s="389"/>
      <c r="Q28" s="389"/>
      <c r="R28" s="389"/>
      <c r="S28" s="389"/>
      <c r="T28" s="389"/>
      <c r="U28" s="389"/>
      <c r="V28" s="389"/>
      <c r="W28" s="389"/>
      <c r="X28" s="389"/>
      <c r="Y28" s="389"/>
      <c r="Z28" s="389"/>
      <c r="AA28" s="389"/>
      <c r="AB28" s="389"/>
      <c r="AC28" s="389"/>
      <c r="AD28" s="388"/>
      <c r="AE28" s="388"/>
      <c r="AF28" s="388"/>
      <c r="AG28" s="388"/>
      <c r="AH28" s="388"/>
    </row>
    <row r="29" spans="1:39" ht="39" thickBot="1" x14ac:dyDescent="0.25">
      <c r="A29" s="397"/>
      <c r="B29" s="1057" t="s">
        <v>406</v>
      </c>
      <c r="C29" s="1058"/>
      <c r="D29" s="1058"/>
      <c r="E29" s="1058"/>
      <c r="F29" s="1058"/>
      <c r="G29" s="1058"/>
      <c r="H29" s="1058"/>
      <c r="I29" s="1058"/>
      <c r="J29" s="1058"/>
      <c r="K29" s="1058"/>
      <c r="L29" s="1058"/>
      <c r="M29" s="1058"/>
      <c r="N29" s="1059"/>
      <c r="O29" s="398" t="s">
        <v>323</v>
      </c>
      <c r="P29" s="398" t="s">
        <v>324</v>
      </c>
      <c r="Q29" s="398" t="s">
        <v>325</v>
      </c>
      <c r="R29" s="398" t="s">
        <v>326</v>
      </c>
      <c r="S29" s="398" t="s">
        <v>327</v>
      </c>
      <c r="T29" s="398" t="s">
        <v>328</v>
      </c>
      <c r="U29" s="398" t="s">
        <v>329</v>
      </c>
      <c r="V29" s="398" t="s">
        <v>330</v>
      </c>
      <c r="W29" s="398" t="s">
        <v>331</v>
      </c>
      <c r="X29" s="398" t="s">
        <v>332</v>
      </c>
      <c r="Y29" s="398" t="s">
        <v>333</v>
      </c>
      <c r="Z29" s="398" t="s">
        <v>334</v>
      </c>
      <c r="AA29" s="398" t="s">
        <v>335</v>
      </c>
      <c r="AB29" s="398" t="s">
        <v>336</v>
      </c>
      <c r="AC29" s="399" t="s">
        <v>337</v>
      </c>
      <c r="AD29" s="388"/>
      <c r="AE29" s="400" t="s">
        <v>158</v>
      </c>
      <c r="AF29" s="398" t="s">
        <v>159</v>
      </c>
      <c r="AG29" s="398" t="s">
        <v>160</v>
      </c>
      <c r="AH29" s="401" t="s">
        <v>21</v>
      </c>
    </row>
    <row r="30" spans="1:39" ht="13.5" thickBot="1" x14ac:dyDescent="0.25">
      <c r="A30" s="397"/>
      <c r="B30" s="1023" t="s">
        <v>779</v>
      </c>
      <c r="C30" s="1024"/>
      <c r="D30" s="1024"/>
      <c r="E30" s="1024"/>
      <c r="F30" s="1024"/>
      <c r="G30" s="1024"/>
      <c r="H30" s="1024"/>
      <c r="I30" s="1024"/>
      <c r="J30" s="1024"/>
      <c r="K30" s="1024"/>
      <c r="L30" s="1024"/>
      <c r="M30" s="1024"/>
      <c r="N30" s="1025"/>
      <c r="O30" s="402"/>
      <c r="P30" s="403"/>
      <c r="Q30" s="403"/>
      <c r="R30" s="403"/>
      <c r="S30" s="403"/>
      <c r="T30" s="403"/>
      <c r="U30" s="403"/>
      <c r="V30" s="403"/>
      <c r="W30" s="403"/>
      <c r="X30" s="403"/>
      <c r="Y30" s="403"/>
      <c r="Z30" s="403"/>
      <c r="AA30" s="403"/>
      <c r="AB30" s="403"/>
      <c r="AC30" s="404"/>
      <c r="AD30" s="388"/>
      <c r="AE30" s="1020"/>
      <c r="AF30" s="1021"/>
      <c r="AG30" s="1021"/>
      <c r="AH30" s="1022"/>
    </row>
    <row r="31" spans="1:39" ht="12.75" customHeight="1" x14ac:dyDescent="0.2">
      <c r="A31" s="388"/>
      <c r="B31" s="1038" t="s">
        <v>124</v>
      </c>
      <c r="C31" s="1039"/>
      <c r="D31" s="1039"/>
      <c r="E31" s="1039"/>
      <c r="F31" s="1039"/>
      <c r="G31" s="1039"/>
      <c r="H31" s="1039"/>
      <c r="I31" s="1039"/>
      <c r="J31" s="1039"/>
      <c r="K31" s="1039"/>
      <c r="L31" s="1039"/>
      <c r="M31" s="1039"/>
      <c r="N31" s="1040"/>
      <c r="O31" s="405"/>
      <c r="P31" s="406"/>
      <c r="Q31" s="406"/>
      <c r="R31" s="406"/>
      <c r="S31" s="406"/>
      <c r="T31" s="406"/>
      <c r="U31" s="406"/>
      <c r="V31" s="406"/>
      <c r="W31" s="406"/>
      <c r="X31" s="406"/>
      <c r="Y31" s="406"/>
      <c r="Z31" s="406"/>
      <c r="AA31" s="406"/>
      <c r="AB31" s="406"/>
      <c r="AC31" s="407"/>
      <c r="AD31" s="388"/>
      <c r="AE31" s="1031"/>
      <c r="AF31" s="1032"/>
      <c r="AG31" s="1032"/>
      <c r="AH31" s="1033"/>
    </row>
    <row r="32" spans="1:39" ht="12.75" customHeight="1" x14ac:dyDescent="0.2">
      <c r="A32" s="388"/>
      <c r="B32" s="408">
        <v>1</v>
      </c>
      <c r="C32" s="1034" t="s">
        <v>338</v>
      </c>
      <c r="D32" s="1034"/>
      <c r="E32" s="1034"/>
      <c r="F32" s="1034"/>
      <c r="G32" s="1034"/>
      <c r="H32" s="1034"/>
      <c r="I32" s="1034"/>
      <c r="J32" s="1034"/>
      <c r="K32" s="1034"/>
      <c r="L32" s="1034"/>
      <c r="M32" s="1034"/>
      <c r="N32" s="1035"/>
      <c r="O32" s="409"/>
      <c r="P32" s="409"/>
      <c r="Q32" s="409"/>
      <c r="R32" s="409"/>
      <c r="S32" s="409"/>
      <c r="T32" s="409"/>
      <c r="U32" s="409"/>
      <c r="V32" s="409"/>
      <c r="W32" s="409"/>
      <c r="X32" s="409"/>
      <c r="Y32" s="409"/>
      <c r="Z32" s="409"/>
      <c r="AA32" s="409"/>
      <c r="AB32" s="409"/>
      <c r="AC32" s="410"/>
      <c r="AD32" s="388"/>
      <c r="AE32" s="411">
        <f>COUNTIF(O32:AC32,"1")</f>
        <v>0</v>
      </c>
      <c r="AF32" s="412">
        <f>COUNTIF(O32:AC32,"0")</f>
        <v>0</v>
      </c>
      <c r="AG32" s="412">
        <f>SUM(AE32:AF32)</f>
        <v>0</v>
      </c>
      <c r="AH32" s="413" t="str">
        <f t="shared" ref="AH32:AH37" si="0">IF(AG32=0," ",SUM(AE32/AG32))</f>
        <v xml:space="preserve"> </v>
      </c>
    </row>
    <row r="33" spans="1:34" ht="12.75" customHeight="1" x14ac:dyDescent="0.2">
      <c r="A33" s="388"/>
      <c r="B33" s="408">
        <v>1.1000000000000001</v>
      </c>
      <c r="C33" s="1034" t="s">
        <v>339</v>
      </c>
      <c r="D33" s="1034"/>
      <c r="E33" s="1034"/>
      <c r="F33" s="1034"/>
      <c r="G33" s="1034"/>
      <c r="H33" s="1034"/>
      <c r="I33" s="1034"/>
      <c r="J33" s="1034"/>
      <c r="K33" s="1034"/>
      <c r="L33" s="1034"/>
      <c r="M33" s="1034"/>
      <c r="N33" s="1034"/>
      <c r="O33" s="409"/>
      <c r="P33" s="409"/>
      <c r="Q33" s="409"/>
      <c r="R33" s="409"/>
      <c r="S33" s="409"/>
      <c r="T33" s="409"/>
      <c r="U33" s="409"/>
      <c r="V33" s="409"/>
      <c r="W33" s="409"/>
      <c r="X33" s="409"/>
      <c r="Y33" s="409"/>
      <c r="Z33" s="409"/>
      <c r="AA33" s="409"/>
      <c r="AB33" s="409"/>
      <c r="AC33" s="410"/>
      <c r="AD33" s="388"/>
      <c r="AE33" s="411">
        <f t="shared" ref="AE33:AE37" si="1">COUNTIF(O33:AC33,"1")</f>
        <v>0</v>
      </c>
      <c r="AF33" s="412">
        <f t="shared" ref="AF33:AF37" si="2">COUNTIF(O33:AC33,"0")</f>
        <v>0</v>
      </c>
      <c r="AG33" s="412">
        <f t="shared" ref="AG33:AG37" si="3">SUM(AE33:AF33)</f>
        <v>0</v>
      </c>
      <c r="AH33" s="413" t="str">
        <f t="shared" si="0"/>
        <v xml:space="preserve"> </v>
      </c>
    </row>
    <row r="34" spans="1:34" ht="12.75" customHeight="1" x14ac:dyDescent="0.2">
      <c r="A34" s="388"/>
      <c r="B34" s="408">
        <v>1.2</v>
      </c>
      <c r="C34" s="1036" t="s">
        <v>343</v>
      </c>
      <c r="D34" s="1036"/>
      <c r="E34" s="1036"/>
      <c r="F34" s="1036"/>
      <c r="G34" s="1036"/>
      <c r="H34" s="1036"/>
      <c r="I34" s="1036"/>
      <c r="J34" s="1036"/>
      <c r="K34" s="1036"/>
      <c r="L34" s="1036"/>
      <c r="M34" s="1036"/>
      <c r="N34" s="1037"/>
      <c r="O34" s="409"/>
      <c r="P34" s="409"/>
      <c r="Q34" s="409"/>
      <c r="R34" s="409"/>
      <c r="S34" s="409"/>
      <c r="T34" s="409"/>
      <c r="U34" s="409"/>
      <c r="V34" s="409"/>
      <c r="W34" s="409"/>
      <c r="X34" s="409"/>
      <c r="Y34" s="409"/>
      <c r="Z34" s="409"/>
      <c r="AA34" s="409"/>
      <c r="AB34" s="409"/>
      <c r="AC34" s="410"/>
      <c r="AD34" s="388"/>
      <c r="AE34" s="411">
        <f t="shared" si="1"/>
        <v>0</v>
      </c>
      <c r="AF34" s="412">
        <f t="shared" si="2"/>
        <v>0</v>
      </c>
      <c r="AG34" s="412">
        <f t="shared" si="3"/>
        <v>0</v>
      </c>
      <c r="AH34" s="413" t="str">
        <f t="shared" si="0"/>
        <v xml:space="preserve"> </v>
      </c>
    </row>
    <row r="35" spans="1:34" ht="12.75" customHeight="1" x14ac:dyDescent="0.2">
      <c r="A35" s="388"/>
      <c r="B35" s="408">
        <v>1.3</v>
      </c>
      <c r="C35" s="1036" t="s">
        <v>340</v>
      </c>
      <c r="D35" s="1036"/>
      <c r="E35" s="1036"/>
      <c r="F35" s="1036"/>
      <c r="G35" s="1036"/>
      <c r="H35" s="1036"/>
      <c r="I35" s="1036"/>
      <c r="J35" s="1036"/>
      <c r="K35" s="1036"/>
      <c r="L35" s="1036"/>
      <c r="M35" s="1036"/>
      <c r="N35" s="1037"/>
      <c r="O35" s="409"/>
      <c r="P35" s="409"/>
      <c r="Q35" s="409"/>
      <c r="R35" s="409"/>
      <c r="S35" s="409"/>
      <c r="T35" s="409"/>
      <c r="U35" s="409"/>
      <c r="V35" s="409"/>
      <c r="W35" s="409"/>
      <c r="X35" s="409"/>
      <c r="Y35" s="409"/>
      <c r="Z35" s="409"/>
      <c r="AA35" s="409"/>
      <c r="AB35" s="409"/>
      <c r="AC35" s="410"/>
      <c r="AD35" s="388"/>
      <c r="AE35" s="411">
        <f t="shared" si="1"/>
        <v>0</v>
      </c>
      <c r="AF35" s="412">
        <f t="shared" si="2"/>
        <v>0</v>
      </c>
      <c r="AG35" s="412">
        <f t="shared" si="3"/>
        <v>0</v>
      </c>
      <c r="AH35" s="413" t="str">
        <f t="shared" si="0"/>
        <v xml:space="preserve"> </v>
      </c>
    </row>
    <row r="36" spans="1:34" ht="12.75" customHeight="1" x14ac:dyDescent="0.2">
      <c r="A36" s="388"/>
      <c r="B36" s="408">
        <v>1.4</v>
      </c>
      <c r="C36" s="1043" t="s">
        <v>778</v>
      </c>
      <c r="D36" s="1036"/>
      <c r="E36" s="1036"/>
      <c r="F36" s="1036"/>
      <c r="G36" s="1036"/>
      <c r="H36" s="1036"/>
      <c r="I36" s="1036"/>
      <c r="J36" s="1036"/>
      <c r="K36" s="1036"/>
      <c r="L36" s="1036"/>
      <c r="M36" s="1036"/>
      <c r="N36" s="1037"/>
      <c r="O36" s="409"/>
      <c r="P36" s="409"/>
      <c r="Q36" s="409"/>
      <c r="R36" s="409"/>
      <c r="S36" s="409"/>
      <c r="T36" s="409"/>
      <c r="U36" s="409"/>
      <c r="V36" s="409"/>
      <c r="W36" s="409"/>
      <c r="X36" s="409"/>
      <c r="Y36" s="409"/>
      <c r="Z36" s="409"/>
      <c r="AA36" s="409"/>
      <c r="AB36" s="409"/>
      <c r="AC36" s="410"/>
      <c r="AD36" s="388"/>
      <c r="AE36" s="411">
        <f t="shared" si="1"/>
        <v>0</v>
      </c>
      <c r="AF36" s="412">
        <f t="shared" si="2"/>
        <v>0</v>
      </c>
      <c r="AG36" s="412">
        <f t="shared" si="3"/>
        <v>0</v>
      </c>
      <c r="AH36" s="413" t="str">
        <f t="shared" si="0"/>
        <v xml:space="preserve"> </v>
      </c>
    </row>
    <row r="37" spans="1:34" ht="12.75" customHeight="1" thickBot="1" x14ac:dyDescent="0.25">
      <c r="A37" s="388"/>
      <c r="B37" s="601">
        <v>1.5</v>
      </c>
      <c r="C37" s="1034" t="s">
        <v>341</v>
      </c>
      <c r="D37" s="1034"/>
      <c r="E37" s="1034"/>
      <c r="F37" s="1034"/>
      <c r="G37" s="1034"/>
      <c r="H37" s="1034"/>
      <c r="I37" s="1034"/>
      <c r="J37" s="1034"/>
      <c r="K37" s="1034"/>
      <c r="L37" s="1034"/>
      <c r="M37" s="1034"/>
      <c r="N37" s="1035"/>
      <c r="O37" s="602"/>
      <c r="P37" s="602"/>
      <c r="Q37" s="602"/>
      <c r="R37" s="602"/>
      <c r="S37" s="602"/>
      <c r="T37" s="602"/>
      <c r="U37" s="602"/>
      <c r="V37" s="602"/>
      <c r="W37" s="602"/>
      <c r="X37" s="602"/>
      <c r="Y37" s="602"/>
      <c r="Z37" s="602"/>
      <c r="AA37" s="602"/>
      <c r="AB37" s="602"/>
      <c r="AC37" s="604"/>
      <c r="AD37" s="388"/>
      <c r="AE37" s="414">
        <f t="shared" si="1"/>
        <v>0</v>
      </c>
      <c r="AF37" s="415">
        <f t="shared" si="2"/>
        <v>0</v>
      </c>
      <c r="AG37" s="412">
        <f t="shared" si="3"/>
        <v>0</v>
      </c>
      <c r="AH37" s="416" t="str">
        <f t="shared" si="0"/>
        <v xml:space="preserve"> </v>
      </c>
    </row>
    <row r="38" spans="1:34" ht="12.75" customHeight="1" thickBot="1" x14ac:dyDescent="0.25">
      <c r="A38" s="388"/>
      <c r="B38" s="1041" t="s">
        <v>125</v>
      </c>
      <c r="C38" s="1042"/>
      <c r="D38" s="1042"/>
      <c r="E38" s="1042"/>
      <c r="F38" s="1042"/>
      <c r="G38" s="1042"/>
      <c r="H38" s="1042"/>
      <c r="I38" s="1042"/>
      <c r="J38" s="1042"/>
      <c r="K38" s="1042"/>
      <c r="L38" s="1042"/>
      <c r="M38" s="1042"/>
      <c r="N38" s="1042"/>
      <c r="O38" s="606"/>
      <c r="P38" s="606"/>
      <c r="Q38" s="606"/>
      <c r="R38" s="606"/>
      <c r="S38" s="606"/>
      <c r="T38" s="606"/>
      <c r="U38" s="606"/>
      <c r="V38" s="606"/>
      <c r="W38" s="606"/>
      <c r="X38" s="606"/>
      <c r="Y38" s="606"/>
      <c r="Z38" s="606"/>
      <c r="AA38" s="606"/>
      <c r="AB38" s="606"/>
      <c r="AC38" s="607"/>
      <c r="AD38" s="388"/>
      <c r="AE38" s="1026"/>
      <c r="AF38" s="1027"/>
      <c r="AG38" s="1027"/>
      <c r="AH38" s="1028"/>
    </row>
    <row r="39" spans="1:34" ht="25.5" customHeight="1" thickBot="1" x14ac:dyDescent="0.25">
      <c r="A39" s="388"/>
      <c r="B39" s="521">
        <v>2</v>
      </c>
      <c r="C39" s="1029" t="s">
        <v>342</v>
      </c>
      <c r="D39" s="1029"/>
      <c r="E39" s="1029"/>
      <c r="F39" s="1029"/>
      <c r="G39" s="1029"/>
      <c r="H39" s="1029"/>
      <c r="I39" s="1029"/>
      <c r="J39" s="1029"/>
      <c r="K39" s="1029"/>
      <c r="L39" s="1029"/>
      <c r="M39" s="1029"/>
      <c r="N39" s="1030"/>
      <c r="O39" s="603"/>
      <c r="P39" s="603"/>
      <c r="Q39" s="603"/>
      <c r="R39" s="603"/>
      <c r="S39" s="603"/>
      <c r="T39" s="603"/>
      <c r="U39" s="603"/>
      <c r="V39" s="603"/>
      <c r="W39" s="603"/>
      <c r="X39" s="603"/>
      <c r="Y39" s="603"/>
      <c r="Z39" s="603"/>
      <c r="AA39" s="603"/>
      <c r="AB39" s="603"/>
      <c r="AC39" s="605"/>
      <c r="AD39" s="417"/>
      <c r="AE39" s="418">
        <f>COUNTIF(O39:AC39,"1")</f>
        <v>0</v>
      </c>
      <c r="AF39" s="419">
        <f>COUNTIF(O39:AC39,"0")</f>
        <v>0</v>
      </c>
      <c r="AG39" s="419">
        <f>SUM(AE39:AF39)</f>
        <v>0</v>
      </c>
      <c r="AH39" s="420" t="str">
        <f>IF(AG39=0," ",SUM(AE39/AG39))</f>
        <v xml:space="preserve"> </v>
      </c>
    </row>
    <row r="40" spans="1:34" ht="15" customHeight="1" x14ac:dyDescent="0.2">
      <c r="A40" s="388"/>
      <c r="B40" s="421"/>
      <c r="C40" s="422"/>
      <c r="D40" s="422"/>
      <c r="E40" s="422"/>
      <c r="F40" s="422"/>
      <c r="G40" s="422"/>
      <c r="H40" s="422"/>
      <c r="I40" s="422"/>
      <c r="J40" s="422"/>
      <c r="K40" s="422"/>
      <c r="L40" s="422"/>
      <c r="M40" s="422"/>
      <c r="N40" s="422"/>
      <c r="O40" s="392"/>
      <c r="P40" s="392"/>
      <c r="Q40" s="392"/>
      <c r="R40" s="392"/>
      <c r="S40" s="392"/>
      <c r="T40" s="392"/>
      <c r="U40" s="392"/>
      <c r="V40" s="392"/>
      <c r="W40" s="392"/>
      <c r="X40" s="392"/>
      <c r="Y40" s="392"/>
      <c r="Z40" s="392"/>
      <c r="AA40" s="392"/>
      <c r="AB40" s="392"/>
      <c r="AC40" s="397"/>
      <c r="AD40" s="423"/>
      <c r="AE40" s="392"/>
      <c r="AF40" s="392"/>
      <c r="AG40" s="392"/>
      <c r="AH40" s="424"/>
    </row>
    <row r="41" spans="1:34" ht="13.5" thickBot="1" x14ac:dyDescent="0.25">
      <c r="A41" s="388"/>
      <c r="B41" s="397"/>
      <c r="C41" s="397"/>
      <c r="D41" s="397"/>
      <c r="E41" s="397"/>
      <c r="F41" s="397"/>
      <c r="G41" s="397"/>
      <c r="H41" s="397"/>
      <c r="I41" s="397"/>
      <c r="J41" s="397"/>
      <c r="K41" s="397"/>
      <c r="L41" s="397"/>
      <c r="M41" s="397"/>
      <c r="N41" s="397"/>
      <c r="O41" s="392"/>
      <c r="P41" s="392"/>
      <c r="Q41" s="392"/>
      <c r="R41" s="392"/>
      <c r="S41" s="392"/>
      <c r="T41" s="392"/>
      <c r="U41" s="392"/>
      <c r="V41" s="392"/>
      <c r="W41" s="392"/>
      <c r="X41" s="392"/>
      <c r="Y41" s="392"/>
      <c r="Z41" s="392"/>
      <c r="AA41" s="392"/>
      <c r="AB41" s="392"/>
      <c r="AC41" s="392"/>
      <c r="AD41" s="423"/>
      <c r="AE41" s="397"/>
      <c r="AF41" s="397"/>
      <c r="AG41" s="397"/>
      <c r="AH41" s="397"/>
    </row>
    <row r="42" spans="1:34" s="466" customFormat="1" ht="27" customHeight="1" x14ac:dyDescent="0.25">
      <c r="A42" s="464"/>
      <c r="B42" s="1060" t="s">
        <v>370</v>
      </c>
      <c r="C42" s="1061"/>
      <c r="D42" s="1061"/>
      <c r="E42" s="1061"/>
      <c r="F42" s="1061"/>
      <c r="G42" s="1061"/>
      <c r="H42" s="1061"/>
      <c r="I42" s="1061"/>
      <c r="J42" s="1061"/>
      <c r="K42" s="1061"/>
      <c r="L42" s="1061"/>
      <c r="M42" s="1061"/>
      <c r="N42" s="1062"/>
      <c r="O42" s="465"/>
      <c r="P42" s="465"/>
      <c r="Q42" s="465"/>
      <c r="R42" s="464"/>
      <c r="S42" s="464"/>
      <c r="T42" s="464"/>
      <c r="U42" s="464"/>
      <c r="V42" s="464"/>
      <c r="W42" s="464"/>
      <c r="X42" s="464"/>
      <c r="Y42" s="464"/>
      <c r="Z42" s="464"/>
      <c r="AA42" s="464"/>
      <c r="AB42" s="464"/>
      <c r="AC42" s="464"/>
      <c r="AD42" s="464"/>
      <c r="AE42" s="464"/>
      <c r="AF42" s="464"/>
      <c r="AG42" s="464"/>
      <c r="AH42" s="464"/>
    </row>
    <row r="43" spans="1:34" s="466" customFormat="1" ht="78.75" customHeight="1" thickBot="1" x14ac:dyDescent="0.3">
      <c r="A43" s="464"/>
      <c r="B43" s="710" t="s">
        <v>855</v>
      </c>
      <c r="C43" s="1063"/>
      <c r="D43" s="1063"/>
      <c r="E43" s="1063"/>
      <c r="F43" s="1063"/>
      <c r="G43" s="1063"/>
      <c r="H43" s="1063"/>
      <c r="I43" s="1063"/>
      <c r="J43" s="1063"/>
      <c r="K43" s="1063"/>
      <c r="L43" s="1063"/>
      <c r="M43" s="1063"/>
      <c r="N43" s="1064"/>
      <c r="O43" s="389"/>
      <c r="P43" s="464"/>
      <c r="Q43" s="464"/>
      <c r="R43" s="464"/>
      <c r="S43" s="464"/>
      <c r="T43" s="464"/>
      <c r="U43" s="464"/>
      <c r="V43" s="464"/>
      <c r="W43" s="464"/>
      <c r="X43" s="464"/>
      <c r="Y43" s="464"/>
      <c r="Z43" s="464"/>
      <c r="AA43" s="464"/>
      <c r="AB43" s="464"/>
      <c r="AC43" s="464"/>
      <c r="AD43" s="464"/>
      <c r="AE43" s="464"/>
      <c r="AF43" s="464"/>
      <c r="AG43" s="464"/>
      <c r="AH43" s="464"/>
    </row>
    <row r="44" spans="1:34" s="466" customFormat="1" x14ac:dyDescent="0.2">
      <c r="A44" s="464"/>
      <c r="B44" s="388"/>
      <c r="C44" s="388"/>
      <c r="D44" s="388"/>
      <c r="E44" s="388"/>
      <c r="F44" s="388"/>
      <c r="G44" s="388"/>
      <c r="H44" s="388"/>
      <c r="I44" s="388"/>
      <c r="J44" s="388"/>
      <c r="K44" s="388"/>
      <c r="L44" s="388"/>
      <c r="M44" s="388"/>
      <c r="N44" s="388"/>
      <c r="O44" s="389"/>
      <c r="P44" s="464"/>
      <c r="Q44" s="464"/>
      <c r="R44" s="464"/>
      <c r="S44" s="464"/>
      <c r="T44" s="464"/>
      <c r="U44" s="464"/>
      <c r="V44" s="464"/>
      <c r="W44" s="464"/>
      <c r="X44" s="464"/>
      <c r="Y44" s="464"/>
      <c r="Z44" s="464"/>
      <c r="AA44" s="464"/>
      <c r="AB44" s="464"/>
      <c r="AC44" s="464"/>
      <c r="AD44" s="464"/>
      <c r="AE44" s="464"/>
      <c r="AF44" s="464"/>
      <c r="AG44" s="464"/>
      <c r="AH44" s="464"/>
    </row>
    <row r="45" spans="1:34" s="466" customFormat="1" x14ac:dyDescent="0.2">
      <c r="A45" s="464"/>
      <c r="B45" s="388"/>
      <c r="C45" s="388"/>
      <c r="D45" s="388"/>
      <c r="E45" s="388"/>
      <c r="F45" s="388"/>
      <c r="G45" s="388"/>
      <c r="H45" s="388"/>
      <c r="I45" s="388"/>
      <c r="J45" s="388"/>
      <c r="K45" s="388"/>
      <c r="L45" s="388"/>
      <c r="M45" s="388"/>
      <c r="N45" s="388"/>
      <c r="O45" s="389"/>
      <c r="P45" s="464"/>
      <c r="Q45" s="464"/>
      <c r="R45" s="464"/>
      <c r="S45" s="464"/>
      <c r="T45" s="464"/>
      <c r="U45" s="464"/>
      <c r="V45" s="464"/>
      <c r="W45" s="464"/>
      <c r="X45" s="464"/>
      <c r="Y45" s="464"/>
      <c r="Z45" s="464"/>
      <c r="AA45" s="464"/>
      <c r="AB45" s="464"/>
      <c r="AC45" s="464"/>
      <c r="AD45" s="464"/>
      <c r="AE45" s="464"/>
      <c r="AF45" s="464"/>
      <c r="AG45" s="464"/>
      <c r="AH45" s="464"/>
    </row>
    <row r="46" spans="1:34" s="466" customFormat="1" ht="14.25" customHeight="1" x14ac:dyDescent="0.25">
      <c r="A46" s="464"/>
      <c r="B46" s="1065" t="s">
        <v>255</v>
      </c>
      <c r="C46" s="1065"/>
      <c r="D46" s="1065"/>
      <c r="E46" s="1065"/>
      <c r="F46" s="1065"/>
      <c r="G46" s="1065"/>
      <c r="H46" s="1065"/>
      <c r="I46" s="1065"/>
      <c r="J46" s="1065"/>
      <c r="K46" s="1065"/>
      <c r="L46" s="1065"/>
      <c r="M46" s="1065"/>
      <c r="N46" s="1065"/>
      <c r="O46" s="464"/>
      <c r="P46" s="464"/>
      <c r="Q46" s="464"/>
      <c r="R46" s="464"/>
      <c r="S46" s="464"/>
      <c r="T46" s="464"/>
      <c r="U46" s="464"/>
      <c r="V46" s="464"/>
      <c r="W46" s="464"/>
      <c r="X46" s="464"/>
      <c r="Y46" s="464"/>
      <c r="Z46" s="464"/>
      <c r="AA46" s="464"/>
      <c r="AB46" s="464"/>
      <c r="AC46" s="464"/>
      <c r="AD46" s="464"/>
      <c r="AE46" s="464"/>
      <c r="AF46" s="464"/>
      <c r="AG46" s="464"/>
      <c r="AH46" s="464"/>
    </row>
    <row r="47" spans="1:34" s="466" customFormat="1" x14ac:dyDescent="0.2">
      <c r="A47" s="464"/>
      <c r="B47" s="388"/>
      <c r="C47" s="388"/>
      <c r="D47" s="388"/>
      <c r="E47" s="388"/>
      <c r="F47" s="388"/>
      <c r="G47" s="388"/>
      <c r="H47" s="388"/>
      <c r="I47" s="388"/>
      <c r="J47" s="388"/>
      <c r="K47" s="388"/>
      <c r="L47" s="388"/>
      <c r="M47" s="388"/>
      <c r="N47" s="388"/>
      <c r="O47" s="389"/>
      <c r="P47" s="464"/>
      <c r="Q47" s="464"/>
      <c r="R47" s="464"/>
      <c r="S47" s="464"/>
      <c r="T47" s="464"/>
      <c r="U47" s="464"/>
      <c r="V47" s="464"/>
      <c r="W47" s="464"/>
      <c r="X47" s="464"/>
      <c r="Y47" s="464"/>
      <c r="Z47" s="464"/>
      <c r="AA47" s="464"/>
      <c r="AB47" s="464"/>
      <c r="AC47" s="464"/>
      <c r="AD47" s="464"/>
      <c r="AE47" s="464"/>
      <c r="AF47" s="464"/>
      <c r="AG47" s="464"/>
      <c r="AH47" s="464"/>
    </row>
    <row r="48" spans="1:34" s="466" customFormat="1" x14ac:dyDescent="0.2">
      <c r="A48" s="464"/>
      <c r="B48" s="388"/>
      <c r="C48" s="388"/>
      <c r="D48" s="388"/>
      <c r="E48" s="388"/>
      <c r="F48" s="388"/>
      <c r="G48" s="388"/>
      <c r="H48" s="388"/>
      <c r="I48" s="388"/>
      <c r="J48" s="388"/>
      <c r="K48" s="388"/>
      <c r="L48" s="388"/>
      <c r="M48" s="388"/>
      <c r="N48" s="388"/>
      <c r="O48" s="389"/>
      <c r="P48" s="464"/>
      <c r="Q48" s="464"/>
      <c r="R48" s="469" t="s">
        <v>409</v>
      </c>
      <c r="S48" s="464"/>
      <c r="T48" s="464"/>
      <c r="U48" s="464"/>
      <c r="V48" s="464"/>
      <c r="W48" s="464"/>
      <c r="X48" s="464"/>
      <c r="Y48" s="464"/>
      <c r="Z48" s="464"/>
      <c r="AA48" s="464"/>
      <c r="AB48" s="464"/>
      <c r="AC48" s="464"/>
      <c r="AD48" s="464"/>
      <c r="AE48" s="464"/>
      <c r="AF48" s="464"/>
      <c r="AG48" s="464"/>
      <c r="AH48" s="464"/>
    </row>
    <row r="49" spans="1:34" s="466" customFormat="1" x14ac:dyDescent="0.2">
      <c r="A49" s="464"/>
      <c r="B49" s="388"/>
      <c r="C49" s="388"/>
      <c r="D49" s="388"/>
      <c r="E49" s="388"/>
      <c r="F49" s="388"/>
      <c r="G49" s="388"/>
      <c r="H49" s="388"/>
      <c r="I49" s="388"/>
      <c r="J49" s="388"/>
      <c r="K49" s="388"/>
      <c r="L49" s="388"/>
      <c r="M49" s="388"/>
      <c r="N49" s="388"/>
      <c r="O49" s="389"/>
      <c r="P49" s="464"/>
      <c r="Q49" s="464"/>
      <c r="R49" s="464"/>
      <c r="S49" s="464"/>
      <c r="T49" s="464"/>
      <c r="U49" s="464"/>
      <c r="V49" s="464"/>
      <c r="W49" s="464"/>
      <c r="X49" s="464"/>
      <c r="Y49" s="464"/>
      <c r="Z49" s="464"/>
      <c r="AA49" s="464"/>
      <c r="AB49" s="464"/>
      <c r="AC49" s="464"/>
      <c r="AD49" s="464"/>
      <c r="AE49" s="464"/>
      <c r="AF49" s="464"/>
      <c r="AG49" s="464"/>
      <c r="AH49" s="464"/>
    </row>
    <row r="50" spans="1:34" s="466" customFormat="1" x14ac:dyDescent="0.2">
      <c r="A50" s="464"/>
      <c r="B50" s="388"/>
      <c r="C50" s="388"/>
      <c r="D50" s="388"/>
      <c r="E50" s="388"/>
      <c r="F50" s="388"/>
      <c r="G50" s="388"/>
      <c r="H50" s="388"/>
      <c r="I50" s="388"/>
      <c r="J50" s="388"/>
      <c r="K50" s="388"/>
      <c r="L50" s="388"/>
      <c r="M50" s="388"/>
      <c r="N50" s="388"/>
      <c r="O50" s="389"/>
      <c r="P50" s="464"/>
      <c r="Q50" s="464"/>
      <c r="R50" s="464"/>
      <c r="S50" s="464"/>
      <c r="T50" s="464"/>
      <c r="U50" s="464"/>
      <c r="V50" s="464"/>
      <c r="W50" s="464"/>
      <c r="X50" s="464"/>
      <c r="Y50" s="464"/>
      <c r="Z50" s="464"/>
      <c r="AA50" s="464"/>
      <c r="AB50" s="464"/>
      <c r="AC50" s="464"/>
      <c r="AD50" s="464"/>
      <c r="AE50" s="464"/>
      <c r="AF50" s="464"/>
      <c r="AG50" s="464"/>
      <c r="AH50" s="464"/>
    </row>
    <row r="51" spans="1:34" s="466" customFormat="1" ht="117" customHeight="1" x14ac:dyDescent="0.25">
      <c r="A51" s="464"/>
      <c r="B51" s="804" t="s">
        <v>856</v>
      </c>
      <c r="C51" s="1056"/>
      <c r="D51" s="1056"/>
      <c r="E51" s="1056"/>
      <c r="F51" s="1056"/>
      <c r="G51" s="1056"/>
      <c r="H51" s="1056"/>
      <c r="I51" s="1056"/>
      <c r="J51" s="1056"/>
      <c r="K51" s="1056"/>
      <c r="L51" s="1056"/>
      <c r="M51" s="1056"/>
      <c r="N51" s="1056"/>
      <c r="O51" s="468"/>
      <c r="P51" s="468"/>
      <c r="Q51" s="468"/>
      <c r="R51" s="464"/>
      <c r="S51" s="464"/>
      <c r="T51" s="464"/>
      <c r="U51" s="464"/>
      <c r="V51" s="464"/>
      <c r="W51" s="464"/>
      <c r="X51" s="464"/>
      <c r="Y51" s="464"/>
      <c r="Z51" s="464"/>
      <c r="AA51" s="464"/>
      <c r="AB51" s="464"/>
      <c r="AC51" s="464"/>
      <c r="AD51" s="464"/>
      <c r="AE51" s="464"/>
      <c r="AF51" s="464"/>
      <c r="AG51" s="464"/>
      <c r="AH51" s="464"/>
    </row>
  </sheetData>
  <mergeCells count="29">
    <mergeCell ref="B51:N51"/>
    <mergeCell ref="B29:N29"/>
    <mergeCell ref="B42:N42"/>
    <mergeCell ref="B43:N43"/>
    <mergeCell ref="B46:N46"/>
    <mergeCell ref="B18:G18"/>
    <mergeCell ref="H18:K18"/>
    <mergeCell ref="L18:N18"/>
    <mergeCell ref="B19:G19"/>
    <mergeCell ref="H19:K19"/>
    <mergeCell ref="L19:N19"/>
    <mergeCell ref="AE30:AH30"/>
    <mergeCell ref="B30:N30"/>
    <mergeCell ref="AE38:AH38"/>
    <mergeCell ref="C39:N39"/>
    <mergeCell ref="AE31:AH31"/>
    <mergeCell ref="C32:N32"/>
    <mergeCell ref="C33:N33"/>
    <mergeCell ref="C34:N34"/>
    <mergeCell ref="C35:N35"/>
    <mergeCell ref="B31:N31"/>
    <mergeCell ref="B38:N38"/>
    <mergeCell ref="C36:N36"/>
    <mergeCell ref="C37:N37"/>
    <mergeCell ref="B20:N20"/>
    <mergeCell ref="B21:N21"/>
    <mergeCell ref="B23:N23"/>
    <mergeCell ref="B24:N24"/>
    <mergeCell ref="C26:N26"/>
  </mergeCells>
  <conditionalFormatting sqref="O32:AC37 O39:AC39">
    <cfRule type="containsText" dxfId="654" priority="112" operator="containsText" text="0">
      <formula>NOT(ISERROR(SEARCH("0",O32)))</formula>
    </cfRule>
    <cfRule type="containsText" dxfId="653" priority="113" operator="containsText" text="1">
      <formula>NOT(ISERROR(SEARCH("1",O32)))</formula>
    </cfRule>
  </conditionalFormatting>
  <dataValidations count="2">
    <dataValidation type="list" allowBlank="1" showInputMessage="1" showErrorMessage="1" promptTitle="Yes or No" prompt="Select:_x000a_1 if Yes_x000a_0 if No_x000a_" sqref="O39:AC39 O32:AC33 O35:AC37">
      <formula1>"1,0"</formula1>
    </dataValidation>
    <dataValidation type="list" allowBlank="1" showInputMessage="1" showErrorMessage="1" promptTitle="Site and Side" prompt="Select:_x000a_1 if Yes_x000a_0 if No_x000a_2 if Internal" sqref="O34:AC34">
      <formula1>"1,0,2"</formula1>
    </dataValidation>
  </dataValidations>
  <pageMargins left="0.39370078740157483" right="0.39370078740157483" top="0.39370078740157483" bottom="0.70866141732283461" header="0.31496062992125984" footer="0"/>
  <pageSetup paperSize="9" scale="26" fitToHeight="0" orientation="portrait" r:id="rId1"/>
  <headerFooter>
    <oddFooter>&amp;LNSQHS Standards Edition 2 Version 1.0 - Standard 6 Communicating for Safety
Page &amp;P of &amp;N&amp;CPrinted copies are uncontrolled&amp;R&amp;G</oddFooter>
  </headerFooter>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75"/>
  <sheetViews>
    <sheetView workbookViewId="0"/>
  </sheetViews>
  <sheetFormatPr defaultRowHeight="15" x14ac:dyDescent="0.25"/>
  <cols>
    <col min="1" max="1" width="2.7109375" customWidth="1"/>
    <col min="15" max="29" width="20.7109375" customWidth="1"/>
    <col min="30" max="30" width="2.7109375" customWidth="1"/>
    <col min="34" max="34" width="12" customWidth="1"/>
  </cols>
  <sheetData>
    <row r="1" spans="1:34" s="390" customFormat="1" ht="12.75" x14ac:dyDescent="0.2">
      <c r="A1" s="388"/>
      <c r="B1" s="388"/>
      <c r="C1" s="388"/>
      <c r="D1" s="388"/>
      <c r="E1" s="388"/>
      <c r="F1" s="388"/>
      <c r="G1" s="388"/>
      <c r="H1" s="388"/>
      <c r="I1" s="388"/>
      <c r="J1" s="388"/>
      <c r="K1" s="388"/>
      <c r="L1" s="388"/>
      <c r="M1" s="388"/>
      <c r="N1" s="388"/>
      <c r="O1" s="389"/>
      <c r="P1" s="389"/>
      <c r="Q1" s="389"/>
      <c r="R1" s="389"/>
      <c r="S1" s="389"/>
      <c r="T1" s="389"/>
      <c r="U1" s="389"/>
      <c r="V1" s="389"/>
      <c r="W1" s="389"/>
      <c r="X1" s="389"/>
      <c r="Y1" s="389"/>
      <c r="Z1" s="389"/>
      <c r="AA1" s="389"/>
      <c r="AB1" s="389"/>
      <c r="AC1" s="389"/>
      <c r="AD1" s="388"/>
      <c r="AE1" s="388"/>
      <c r="AF1" s="388"/>
      <c r="AG1" s="388"/>
      <c r="AH1" s="388"/>
    </row>
    <row r="2" spans="1:34" s="390" customFormat="1" ht="12.75" x14ac:dyDescent="0.2">
      <c r="A2" s="388"/>
      <c r="B2" s="388"/>
      <c r="C2" s="388"/>
      <c r="D2" s="388"/>
      <c r="E2" s="388"/>
      <c r="F2" s="388"/>
      <c r="G2" s="388"/>
      <c r="H2" s="388"/>
      <c r="I2" s="388"/>
      <c r="J2" s="388"/>
      <c r="K2" s="388"/>
      <c r="L2" s="388"/>
      <c r="M2" s="388"/>
      <c r="N2" s="388"/>
      <c r="O2" s="389"/>
      <c r="P2" s="389"/>
      <c r="Q2" s="389"/>
      <c r="R2" s="389"/>
      <c r="S2" s="389"/>
      <c r="T2" s="389"/>
      <c r="U2" s="389"/>
      <c r="V2" s="389"/>
      <c r="W2" s="389"/>
      <c r="X2" s="389"/>
      <c r="Y2" s="389"/>
      <c r="Z2" s="389"/>
      <c r="AA2" s="389"/>
      <c r="AB2" s="389"/>
      <c r="AC2" s="389"/>
      <c r="AD2" s="388"/>
      <c r="AE2" s="388"/>
      <c r="AF2" s="388"/>
      <c r="AG2" s="388"/>
      <c r="AH2" s="388"/>
    </row>
    <row r="3" spans="1:34" s="390" customFormat="1" ht="12.75" x14ac:dyDescent="0.2">
      <c r="A3" s="388"/>
      <c r="B3" s="388"/>
      <c r="C3" s="388"/>
      <c r="D3" s="388"/>
      <c r="E3" s="388"/>
      <c r="F3" s="388"/>
      <c r="G3" s="388"/>
      <c r="H3" s="388"/>
      <c r="I3" s="388"/>
      <c r="J3" s="388"/>
      <c r="K3" s="388"/>
      <c r="L3" s="388"/>
      <c r="M3" s="388"/>
      <c r="N3" s="388"/>
      <c r="O3" s="389"/>
      <c r="P3" s="389"/>
      <c r="Q3" s="389"/>
      <c r="R3" s="389"/>
      <c r="S3" s="389"/>
      <c r="T3" s="389"/>
      <c r="U3" s="389"/>
      <c r="V3" s="389"/>
      <c r="W3" s="389"/>
      <c r="X3" s="389"/>
      <c r="Y3" s="389"/>
      <c r="Z3" s="389"/>
      <c r="AA3" s="389"/>
      <c r="AB3" s="389"/>
      <c r="AC3" s="389"/>
      <c r="AD3" s="388"/>
      <c r="AE3" s="388"/>
      <c r="AF3" s="388"/>
      <c r="AG3" s="388"/>
      <c r="AH3" s="388"/>
    </row>
    <row r="4" spans="1:34" s="390" customFormat="1" ht="12.75" x14ac:dyDescent="0.2">
      <c r="A4" s="388"/>
      <c r="B4" s="388"/>
      <c r="C4" s="388"/>
      <c r="D4" s="388"/>
      <c r="E4" s="388"/>
      <c r="F4" s="388"/>
      <c r="G4" s="388"/>
      <c r="H4" s="388"/>
      <c r="I4" s="388"/>
      <c r="J4" s="388"/>
      <c r="K4" s="388"/>
      <c r="L4" s="388"/>
      <c r="M4" s="388"/>
      <c r="N4" s="388"/>
      <c r="O4" s="389"/>
      <c r="P4" s="389"/>
      <c r="Q4" s="389"/>
      <c r="R4" s="389"/>
      <c r="S4" s="389"/>
      <c r="T4" s="389"/>
      <c r="U4" s="389"/>
      <c r="V4" s="389"/>
      <c r="W4" s="389"/>
      <c r="X4" s="389"/>
      <c r="Y4" s="389"/>
      <c r="Z4" s="389"/>
      <c r="AA4" s="389"/>
      <c r="AB4" s="389"/>
      <c r="AC4" s="389"/>
      <c r="AD4" s="388"/>
      <c r="AE4" s="388"/>
      <c r="AF4" s="388"/>
      <c r="AG4" s="388"/>
      <c r="AH4" s="388"/>
    </row>
    <row r="5" spans="1:34" s="390" customFormat="1" ht="12.75" x14ac:dyDescent="0.2">
      <c r="A5" s="388"/>
      <c r="B5" s="388"/>
      <c r="C5" s="388"/>
      <c r="D5" s="388"/>
      <c r="E5" s="388"/>
      <c r="F5" s="388"/>
      <c r="G5" s="388"/>
      <c r="H5" s="388"/>
      <c r="I5" s="388"/>
      <c r="J5" s="388"/>
      <c r="K5" s="388"/>
      <c r="L5" s="388"/>
      <c r="M5" s="388"/>
      <c r="N5" s="388"/>
      <c r="O5" s="389"/>
      <c r="P5" s="389"/>
      <c r="Q5" s="389"/>
      <c r="R5" s="389"/>
      <c r="S5" s="389"/>
      <c r="T5" s="389"/>
      <c r="U5" s="389"/>
      <c r="V5" s="389"/>
      <c r="W5" s="389"/>
      <c r="X5" s="389"/>
      <c r="Y5" s="389"/>
      <c r="Z5" s="389"/>
      <c r="AA5" s="389"/>
      <c r="AB5" s="389"/>
      <c r="AC5" s="389"/>
      <c r="AD5" s="388"/>
      <c r="AE5" s="388"/>
      <c r="AF5" s="388"/>
      <c r="AG5" s="388"/>
      <c r="AH5" s="388"/>
    </row>
    <row r="6" spans="1:34" s="390" customFormat="1" ht="12.75" x14ac:dyDescent="0.2">
      <c r="A6" s="388"/>
      <c r="B6" s="388"/>
      <c r="C6" s="388"/>
      <c r="D6" s="388"/>
      <c r="E6" s="388"/>
      <c r="F6" s="388"/>
      <c r="G6" s="388"/>
      <c r="H6" s="388"/>
      <c r="I6" s="388"/>
      <c r="J6" s="388"/>
      <c r="K6" s="388"/>
      <c r="L6" s="388"/>
      <c r="M6" s="388"/>
      <c r="N6" s="388"/>
      <c r="O6" s="389"/>
      <c r="P6" s="389"/>
      <c r="Q6" s="389"/>
      <c r="R6" s="389"/>
      <c r="S6" s="389"/>
      <c r="T6" s="389"/>
      <c r="U6" s="389"/>
      <c r="V6" s="389"/>
      <c r="W6" s="389"/>
      <c r="X6" s="389"/>
      <c r="Y6" s="389"/>
      <c r="Z6" s="389"/>
      <c r="AA6" s="389"/>
      <c r="AB6" s="389"/>
      <c r="AC6" s="389"/>
      <c r="AD6" s="388"/>
      <c r="AE6" s="388"/>
      <c r="AF6" s="388"/>
      <c r="AG6" s="388"/>
      <c r="AH6" s="388"/>
    </row>
    <row r="7" spans="1:34" s="390" customFormat="1" ht="12.75" x14ac:dyDescent="0.2">
      <c r="A7" s="388"/>
      <c r="B7" s="388"/>
      <c r="C7" s="388"/>
      <c r="D7" s="388"/>
      <c r="E7" s="388"/>
      <c r="F7" s="388"/>
      <c r="G7" s="388"/>
      <c r="H7" s="388"/>
      <c r="I7" s="388"/>
      <c r="J7" s="388"/>
      <c r="K7" s="388"/>
      <c r="L7" s="388"/>
      <c r="M7" s="388"/>
      <c r="N7" s="388"/>
      <c r="O7" s="389"/>
      <c r="P7" s="389"/>
      <c r="Q7" s="389"/>
      <c r="R7" s="389"/>
      <c r="S7" s="389"/>
      <c r="T7" s="389"/>
      <c r="U7" s="389"/>
      <c r="V7" s="389"/>
      <c r="W7" s="389"/>
      <c r="X7" s="389"/>
      <c r="Y7" s="389"/>
      <c r="Z7" s="389"/>
      <c r="AA7" s="389"/>
      <c r="AB7" s="389"/>
      <c r="AC7" s="389"/>
      <c r="AD7" s="388"/>
      <c r="AE7" s="388"/>
      <c r="AF7" s="388"/>
      <c r="AG7" s="388"/>
      <c r="AH7" s="388"/>
    </row>
    <row r="8" spans="1:34" s="390" customFormat="1" ht="12.75" x14ac:dyDescent="0.2">
      <c r="A8" s="388"/>
      <c r="B8" s="388"/>
      <c r="C8" s="388"/>
      <c r="D8" s="388"/>
      <c r="E8" s="388"/>
      <c r="F8" s="388"/>
      <c r="G8" s="388"/>
      <c r="H8" s="388"/>
      <c r="I8" s="388"/>
      <c r="J8" s="388"/>
      <c r="K8" s="388"/>
      <c r="L8" s="388"/>
      <c r="M8" s="388"/>
      <c r="N8" s="388"/>
      <c r="O8" s="389"/>
      <c r="P8" s="389"/>
      <c r="Q8" s="389"/>
      <c r="R8" s="389"/>
      <c r="S8" s="389"/>
      <c r="T8" s="389"/>
      <c r="U8" s="389"/>
      <c r="V8" s="389"/>
      <c r="W8" s="389"/>
      <c r="X8" s="389"/>
      <c r="Y8" s="389"/>
      <c r="Z8" s="389"/>
      <c r="AA8" s="389"/>
      <c r="AB8" s="389"/>
      <c r="AC8" s="389"/>
      <c r="AD8" s="388"/>
      <c r="AE8" s="388"/>
      <c r="AF8" s="388"/>
      <c r="AG8" s="388"/>
      <c r="AH8" s="388"/>
    </row>
    <row r="9" spans="1:34" s="390" customFormat="1" ht="12.75" x14ac:dyDescent="0.2">
      <c r="A9" s="388"/>
      <c r="B9" s="388"/>
      <c r="C9" s="388"/>
      <c r="D9" s="388"/>
      <c r="E9" s="388"/>
      <c r="F9" s="388"/>
      <c r="G9" s="388"/>
      <c r="H9" s="388"/>
      <c r="I9" s="388"/>
      <c r="J9" s="388"/>
      <c r="K9" s="388"/>
      <c r="L9" s="388"/>
      <c r="M9" s="388"/>
      <c r="N9" s="388"/>
      <c r="O9" s="389"/>
      <c r="P9" s="389"/>
      <c r="Q9" s="389"/>
      <c r="R9" s="389"/>
      <c r="S9" s="389"/>
      <c r="T9" s="389"/>
      <c r="U9" s="389"/>
      <c r="V9" s="389"/>
      <c r="W9" s="389"/>
      <c r="X9" s="389"/>
      <c r="Y9" s="389"/>
      <c r="Z9" s="389"/>
      <c r="AA9" s="389"/>
      <c r="AB9" s="389"/>
      <c r="AC9" s="389"/>
      <c r="AD9" s="388"/>
      <c r="AE9" s="388"/>
      <c r="AF9" s="388"/>
      <c r="AG9" s="388"/>
      <c r="AH9" s="388"/>
    </row>
    <row r="10" spans="1:34" s="390" customFormat="1" ht="12.75" x14ac:dyDescent="0.2">
      <c r="A10" s="388"/>
      <c r="B10" s="388"/>
      <c r="C10" s="388"/>
      <c r="D10" s="388"/>
      <c r="E10" s="388"/>
      <c r="F10" s="388"/>
      <c r="G10" s="388"/>
      <c r="H10" s="388"/>
      <c r="I10" s="388"/>
      <c r="J10" s="388"/>
      <c r="K10" s="388"/>
      <c r="L10" s="388"/>
      <c r="M10" s="388"/>
      <c r="N10" s="388"/>
      <c r="O10" s="389"/>
      <c r="P10" s="389"/>
      <c r="Q10" s="389"/>
      <c r="R10" s="389"/>
      <c r="S10" s="389"/>
      <c r="T10" s="389"/>
      <c r="U10" s="389"/>
      <c r="V10" s="389"/>
      <c r="W10" s="389"/>
      <c r="X10" s="389"/>
      <c r="Y10" s="389"/>
      <c r="Z10" s="389"/>
      <c r="AA10" s="389"/>
      <c r="AB10" s="389"/>
      <c r="AC10" s="389"/>
      <c r="AD10" s="388"/>
      <c r="AE10" s="388"/>
      <c r="AF10" s="388"/>
      <c r="AG10" s="388"/>
      <c r="AH10" s="388"/>
    </row>
    <row r="11" spans="1:34" s="390" customFormat="1" ht="12.75" x14ac:dyDescent="0.2">
      <c r="A11" s="388"/>
      <c r="B11" s="388"/>
      <c r="C11" s="388"/>
      <c r="D11" s="388"/>
      <c r="E11" s="388"/>
      <c r="F11" s="388"/>
      <c r="G11" s="388"/>
      <c r="H11" s="388"/>
      <c r="I11" s="388"/>
      <c r="J11" s="388"/>
      <c r="K11" s="388"/>
      <c r="L11" s="388"/>
      <c r="M11" s="388"/>
      <c r="N11" s="388"/>
      <c r="O11" s="389"/>
      <c r="P11" s="389"/>
      <c r="Q11" s="389"/>
      <c r="R11" s="389"/>
      <c r="S11" s="389"/>
      <c r="T11" s="389"/>
      <c r="U11" s="389"/>
      <c r="V11" s="389"/>
      <c r="W11" s="389"/>
      <c r="X11" s="389"/>
      <c r="Y11" s="389"/>
      <c r="Z11" s="389"/>
      <c r="AA11" s="389"/>
      <c r="AB11" s="389"/>
      <c r="AC11" s="389"/>
      <c r="AD11" s="388"/>
      <c r="AE11" s="388"/>
      <c r="AF11" s="388"/>
      <c r="AG11" s="388"/>
      <c r="AH11" s="388"/>
    </row>
    <row r="12" spans="1:34" s="390" customFormat="1" ht="12.75" x14ac:dyDescent="0.2">
      <c r="A12" s="388"/>
      <c r="B12" s="388"/>
      <c r="C12" s="388"/>
      <c r="D12" s="388"/>
      <c r="E12" s="388"/>
      <c r="F12" s="388"/>
      <c r="G12" s="388"/>
      <c r="H12" s="388"/>
      <c r="I12" s="388"/>
      <c r="J12" s="388"/>
      <c r="K12" s="388"/>
      <c r="L12" s="388"/>
      <c r="M12" s="388"/>
      <c r="N12" s="388"/>
      <c r="O12" s="389"/>
      <c r="P12" s="389"/>
      <c r="Q12" s="389"/>
      <c r="R12" s="389"/>
      <c r="S12" s="389"/>
      <c r="T12" s="389"/>
      <c r="U12" s="389"/>
      <c r="V12" s="389"/>
      <c r="W12" s="389"/>
      <c r="X12" s="389"/>
      <c r="Y12" s="389"/>
      <c r="Z12" s="389"/>
      <c r="AA12" s="389"/>
      <c r="AB12" s="389"/>
      <c r="AC12" s="389"/>
      <c r="AD12" s="388"/>
      <c r="AE12" s="388"/>
      <c r="AF12" s="388"/>
      <c r="AG12" s="388"/>
      <c r="AH12" s="388"/>
    </row>
    <row r="13" spans="1:34" s="390" customFormat="1" ht="12.75" x14ac:dyDescent="0.2">
      <c r="A13" s="388"/>
      <c r="B13" s="388"/>
      <c r="C13" s="388"/>
      <c r="D13" s="388"/>
      <c r="E13" s="388"/>
      <c r="F13" s="388"/>
      <c r="G13" s="388"/>
      <c r="H13" s="388"/>
      <c r="I13" s="388"/>
      <c r="J13" s="388"/>
      <c r="K13" s="388"/>
      <c r="L13" s="388"/>
      <c r="M13" s="388"/>
      <c r="N13" s="388"/>
      <c r="O13" s="389"/>
      <c r="P13" s="389"/>
      <c r="Q13" s="389"/>
      <c r="R13" s="389"/>
      <c r="S13" s="389"/>
      <c r="T13" s="389"/>
      <c r="U13" s="389"/>
      <c r="V13" s="389"/>
      <c r="W13" s="389"/>
      <c r="X13" s="389"/>
      <c r="Y13" s="389"/>
      <c r="Z13" s="389"/>
      <c r="AA13" s="389"/>
      <c r="AB13" s="389"/>
      <c r="AC13" s="389"/>
      <c r="AD13" s="388"/>
      <c r="AE13" s="388"/>
      <c r="AF13" s="388"/>
      <c r="AG13" s="388"/>
      <c r="AH13" s="388"/>
    </row>
    <row r="14" spans="1:34" s="390" customFormat="1" ht="12.75" x14ac:dyDescent="0.2">
      <c r="A14" s="388"/>
      <c r="B14" s="388"/>
      <c r="C14" s="388"/>
      <c r="D14" s="388"/>
      <c r="E14" s="388"/>
      <c r="F14" s="388"/>
      <c r="G14" s="388"/>
      <c r="H14" s="388"/>
      <c r="I14" s="388"/>
      <c r="J14" s="388"/>
      <c r="K14" s="388"/>
      <c r="L14" s="388"/>
      <c r="M14" s="388"/>
      <c r="N14" s="388"/>
      <c r="O14" s="389"/>
      <c r="P14" s="389"/>
      <c r="Q14" s="389"/>
      <c r="R14" s="389"/>
      <c r="S14" s="389"/>
      <c r="T14" s="389"/>
      <c r="U14" s="389"/>
      <c r="V14" s="389"/>
      <c r="W14" s="389"/>
      <c r="X14" s="389"/>
      <c r="Y14" s="389"/>
      <c r="Z14" s="389"/>
      <c r="AA14" s="389"/>
      <c r="AB14" s="389"/>
      <c r="AC14" s="389"/>
      <c r="AD14" s="388"/>
      <c r="AE14" s="388"/>
      <c r="AF14" s="388"/>
      <c r="AG14" s="388"/>
      <c r="AH14" s="388"/>
    </row>
    <row r="15" spans="1:34" s="390" customFormat="1" ht="12.75" x14ac:dyDescent="0.2">
      <c r="A15" s="388"/>
      <c r="B15" s="388"/>
      <c r="C15" s="388"/>
      <c r="D15" s="388"/>
      <c r="E15" s="388"/>
      <c r="F15" s="388"/>
      <c r="G15" s="388"/>
      <c r="H15" s="388"/>
      <c r="I15" s="388"/>
      <c r="J15" s="388"/>
      <c r="K15" s="388"/>
      <c r="L15" s="388"/>
      <c r="M15" s="388"/>
      <c r="N15" s="388"/>
      <c r="O15" s="389"/>
      <c r="P15" s="389"/>
      <c r="Q15" s="389"/>
      <c r="R15" s="389"/>
      <c r="S15" s="389"/>
      <c r="T15" s="389"/>
      <c r="U15" s="389"/>
      <c r="V15" s="389"/>
      <c r="W15" s="389"/>
      <c r="X15" s="389"/>
      <c r="Y15" s="389"/>
      <c r="Z15" s="389"/>
      <c r="AA15" s="389"/>
      <c r="AB15" s="389"/>
      <c r="AC15" s="389"/>
      <c r="AD15" s="388"/>
      <c r="AE15" s="388"/>
      <c r="AF15" s="388"/>
      <c r="AG15" s="388"/>
      <c r="AH15" s="388"/>
    </row>
    <row r="16" spans="1:34" s="390" customFormat="1" ht="12.75" x14ac:dyDescent="0.2">
      <c r="A16" s="388"/>
      <c r="B16" s="388"/>
      <c r="C16" s="388"/>
      <c r="D16" s="388"/>
      <c r="E16" s="388"/>
      <c r="F16" s="388"/>
      <c r="G16" s="388"/>
      <c r="H16" s="388"/>
      <c r="I16" s="388"/>
      <c r="J16" s="388"/>
      <c r="K16" s="388"/>
      <c r="L16" s="388"/>
      <c r="M16" s="388"/>
      <c r="N16" s="388"/>
      <c r="O16" s="389"/>
      <c r="P16" s="389"/>
      <c r="Q16" s="389"/>
      <c r="R16" s="389"/>
      <c r="S16" s="389"/>
      <c r="T16" s="389"/>
      <c r="U16" s="389"/>
      <c r="V16" s="389"/>
      <c r="W16" s="389"/>
      <c r="X16" s="389"/>
      <c r="Y16" s="389"/>
      <c r="Z16" s="389"/>
      <c r="AA16" s="389"/>
      <c r="AB16" s="389"/>
      <c r="AC16" s="389"/>
      <c r="AD16" s="388"/>
      <c r="AE16" s="388"/>
      <c r="AF16" s="388"/>
      <c r="AG16" s="388"/>
      <c r="AH16" s="388"/>
    </row>
    <row r="17" spans="1:39" s="390" customFormat="1" ht="13.5" thickBot="1" x14ac:dyDescent="0.25">
      <c r="A17" s="388"/>
      <c r="B17" s="388"/>
      <c r="C17" s="388"/>
      <c r="D17" s="388"/>
      <c r="E17" s="388"/>
      <c r="F17" s="388"/>
      <c r="G17" s="388"/>
      <c r="H17" s="388"/>
      <c r="I17" s="388"/>
      <c r="J17" s="388"/>
      <c r="K17" s="388"/>
      <c r="L17" s="388"/>
      <c r="M17" s="388"/>
      <c r="N17" s="388"/>
      <c r="O17" s="389"/>
      <c r="P17" s="389"/>
      <c r="Q17" s="389"/>
      <c r="R17" s="389"/>
      <c r="S17" s="389"/>
      <c r="T17" s="389"/>
      <c r="U17" s="389"/>
      <c r="V17" s="389"/>
      <c r="W17" s="389"/>
      <c r="X17" s="389"/>
      <c r="Y17" s="389"/>
      <c r="Z17" s="389"/>
      <c r="AA17" s="389"/>
      <c r="AB17" s="389"/>
      <c r="AC17" s="389"/>
      <c r="AD17" s="388"/>
      <c r="AE17" s="388"/>
      <c r="AF17" s="388"/>
      <c r="AG17" s="388"/>
      <c r="AH17" s="388"/>
    </row>
    <row r="18" spans="1:39" s="390" customFormat="1" ht="12.75" x14ac:dyDescent="0.2">
      <c r="A18" s="388"/>
      <c r="B18" s="1044" t="s">
        <v>0</v>
      </c>
      <c r="C18" s="1045"/>
      <c r="D18" s="1045"/>
      <c r="E18" s="1045"/>
      <c r="F18" s="1045"/>
      <c r="G18" s="1046"/>
      <c r="H18" s="1047" t="s">
        <v>1</v>
      </c>
      <c r="I18" s="1048"/>
      <c r="J18" s="1048"/>
      <c r="K18" s="1049"/>
      <c r="L18" s="1047" t="s">
        <v>2</v>
      </c>
      <c r="M18" s="1048"/>
      <c r="N18" s="1049"/>
      <c r="O18" s="389"/>
      <c r="P18" s="389"/>
      <c r="Q18" s="389"/>
      <c r="R18" s="389"/>
      <c r="S18" s="389"/>
      <c r="T18" s="389"/>
      <c r="U18" s="389"/>
      <c r="V18" s="389"/>
      <c r="W18" s="389"/>
      <c r="X18" s="389"/>
      <c r="Y18" s="389"/>
      <c r="Z18" s="389"/>
      <c r="AA18" s="389"/>
      <c r="AB18" s="389"/>
      <c r="AC18" s="389"/>
      <c r="AD18" s="388"/>
      <c r="AE18" s="388"/>
      <c r="AF18" s="388"/>
      <c r="AG18" s="388"/>
      <c r="AH18" s="388"/>
    </row>
    <row r="19" spans="1:39" s="390" customFormat="1" ht="13.5" thickBot="1" x14ac:dyDescent="0.25">
      <c r="A19" s="388"/>
      <c r="B19" s="1067"/>
      <c r="C19" s="1050"/>
      <c r="D19" s="1050"/>
      <c r="E19" s="1050"/>
      <c r="F19" s="1050"/>
      <c r="G19" s="1051"/>
      <c r="H19" s="1068"/>
      <c r="I19" s="1052"/>
      <c r="J19" s="1052"/>
      <c r="K19" s="1053"/>
      <c r="L19" s="1069"/>
      <c r="M19" s="1054"/>
      <c r="N19" s="1055"/>
      <c r="O19" s="389"/>
      <c r="P19" s="389"/>
      <c r="Q19" s="389"/>
      <c r="R19" s="389"/>
      <c r="S19" s="389"/>
      <c r="T19" s="389"/>
      <c r="U19" s="389"/>
      <c r="V19" s="389"/>
      <c r="W19" s="389"/>
      <c r="X19" s="389"/>
      <c r="Y19" s="389"/>
      <c r="Z19" s="389"/>
      <c r="AA19" s="389"/>
      <c r="AB19" s="389"/>
      <c r="AC19" s="389"/>
      <c r="AD19" s="388"/>
      <c r="AE19" s="388"/>
      <c r="AF19" s="388"/>
      <c r="AG19" s="388"/>
      <c r="AH19" s="388"/>
    </row>
    <row r="20" spans="1:39" s="390" customFormat="1" ht="12.75" x14ac:dyDescent="0.2">
      <c r="A20" s="388"/>
      <c r="B20" s="1006" t="s">
        <v>10</v>
      </c>
      <c r="C20" s="1007"/>
      <c r="D20" s="1007"/>
      <c r="E20" s="1007"/>
      <c r="F20" s="1007"/>
      <c r="G20" s="1007"/>
      <c r="H20" s="1007"/>
      <c r="I20" s="1007"/>
      <c r="J20" s="1007"/>
      <c r="K20" s="1007"/>
      <c r="L20" s="1007"/>
      <c r="M20" s="1007"/>
      <c r="N20" s="1008"/>
      <c r="O20" s="388"/>
      <c r="P20" s="388"/>
      <c r="Q20" s="388"/>
      <c r="R20" s="388"/>
      <c r="S20" s="388"/>
      <c r="T20" s="388"/>
      <c r="U20" s="388"/>
      <c r="V20" s="388"/>
      <c r="W20" s="388"/>
      <c r="X20" s="388"/>
      <c r="Y20" s="388"/>
      <c r="Z20" s="388"/>
      <c r="AA20" s="388"/>
      <c r="AB20" s="388"/>
      <c r="AC20" s="388"/>
      <c r="AD20" s="388"/>
      <c r="AE20" s="388"/>
      <c r="AF20" s="388"/>
      <c r="AG20" s="388"/>
      <c r="AH20" s="388"/>
      <c r="AJ20" s="391"/>
      <c r="AK20" s="391"/>
      <c r="AL20" s="391"/>
      <c r="AM20" s="391"/>
    </row>
    <row r="21" spans="1:39" s="390" customFormat="1" ht="13.5" thickBot="1" x14ac:dyDescent="0.25">
      <c r="A21" s="388"/>
      <c r="B21" s="1070"/>
      <c r="C21" s="1010"/>
      <c r="D21" s="1010"/>
      <c r="E21" s="1010"/>
      <c r="F21" s="1010"/>
      <c r="G21" s="1010"/>
      <c r="H21" s="1010"/>
      <c r="I21" s="1010"/>
      <c r="J21" s="1010"/>
      <c r="K21" s="1010"/>
      <c r="L21" s="1010"/>
      <c r="M21" s="1010"/>
      <c r="N21" s="1011"/>
      <c r="O21" s="388"/>
      <c r="P21" s="388"/>
      <c r="Q21" s="388"/>
      <c r="R21" s="388"/>
      <c r="S21" s="388"/>
      <c r="T21" s="388"/>
      <c r="U21" s="388"/>
      <c r="V21" s="388"/>
      <c r="W21" s="388"/>
      <c r="X21" s="388"/>
      <c r="Y21" s="388"/>
      <c r="Z21" s="388"/>
      <c r="AA21" s="388"/>
      <c r="AB21" s="388"/>
      <c r="AC21" s="388"/>
      <c r="AD21" s="388"/>
      <c r="AE21" s="388"/>
      <c r="AF21" s="388"/>
      <c r="AG21" s="388"/>
      <c r="AH21" s="388"/>
      <c r="AJ21" s="391"/>
      <c r="AK21" s="391"/>
      <c r="AL21" s="391"/>
      <c r="AM21" s="391"/>
    </row>
    <row r="22" spans="1:39" s="390" customFormat="1" ht="13.5" thickBot="1" x14ac:dyDescent="0.25">
      <c r="A22" s="388"/>
      <c r="B22" s="388"/>
      <c r="C22" s="388"/>
      <c r="D22" s="388"/>
      <c r="E22" s="388"/>
      <c r="F22" s="388"/>
      <c r="G22" s="388"/>
      <c r="H22" s="388"/>
      <c r="I22" s="388"/>
      <c r="J22" s="388"/>
      <c r="K22" s="388"/>
      <c r="L22" s="388"/>
      <c r="M22" s="388"/>
      <c r="N22" s="388"/>
      <c r="O22" s="389"/>
      <c r="P22" s="389"/>
      <c r="Q22" s="389"/>
      <c r="R22" s="389"/>
      <c r="S22" s="389"/>
      <c r="T22" s="389"/>
      <c r="U22" s="389"/>
      <c r="V22" s="389"/>
      <c r="W22" s="389"/>
      <c r="X22" s="389"/>
      <c r="Y22" s="389"/>
      <c r="Z22" s="389"/>
      <c r="AA22" s="389"/>
      <c r="AB22" s="389"/>
      <c r="AC22" s="389"/>
      <c r="AD22" s="388"/>
      <c r="AE22" s="388"/>
      <c r="AF22" s="388"/>
      <c r="AG22" s="388"/>
      <c r="AH22" s="388"/>
    </row>
    <row r="23" spans="1:39" s="390" customFormat="1" ht="13.5" thickBot="1" x14ac:dyDescent="0.25">
      <c r="A23" s="388"/>
      <c r="B23" s="1012" t="s">
        <v>477</v>
      </c>
      <c r="C23" s="1013"/>
      <c r="D23" s="1013"/>
      <c r="E23" s="1013"/>
      <c r="F23" s="1013"/>
      <c r="G23" s="1013"/>
      <c r="H23" s="1013"/>
      <c r="I23" s="1013"/>
      <c r="J23" s="1013"/>
      <c r="K23" s="1013"/>
      <c r="L23" s="1013"/>
      <c r="M23" s="1013"/>
      <c r="N23" s="1014"/>
      <c r="O23" s="392"/>
      <c r="P23" s="389"/>
      <c r="Q23" s="389"/>
      <c r="R23" s="389"/>
      <c r="S23" s="389"/>
      <c r="T23" s="389"/>
      <c r="U23" s="389"/>
      <c r="V23" s="389"/>
      <c r="W23" s="389"/>
      <c r="X23" s="389"/>
      <c r="Y23" s="389"/>
      <c r="Z23" s="389"/>
      <c r="AA23" s="389"/>
      <c r="AB23" s="389"/>
      <c r="AC23" s="389"/>
      <c r="AD23" s="388"/>
      <c r="AE23" s="388"/>
      <c r="AF23" s="388"/>
      <c r="AG23" s="388"/>
      <c r="AH23" s="388"/>
    </row>
    <row r="24" spans="1:39" s="390" customFormat="1" ht="13.5" thickBot="1" x14ac:dyDescent="0.25">
      <c r="A24" s="388"/>
      <c r="B24" s="1071" t="s">
        <v>427</v>
      </c>
      <c r="C24" s="1016"/>
      <c r="D24" s="1016"/>
      <c r="E24" s="1016"/>
      <c r="F24" s="1016"/>
      <c r="G24" s="1016"/>
      <c r="H24" s="1016"/>
      <c r="I24" s="1016"/>
      <c r="J24" s="1016"/>
      <c r="K24" s="1016"/>
      <c r="L24" s="1016"/>
      <c r="M24" s="1016"/>
      <c r="N24" s="1017"/>
      <c r="O24" s="393"/>
      <c r="P24" s="389"/>
      <c r="Q24" s="389"/>
      <c r="R24" s="389"/>
      <c r="S24" s="389"/>
      <c r="T24" s="389"/>
      <c r="U24" s="389"/>
      <c r="V24" s="389"/>
      <c r="W24" s="389"/>
      <c r="X24" s="389"/>
      <c r="Y24" s="389"/>
      <c r="Z24" s="389"/>
      <c r="AA24" s="389"/>
      <c r="AB24" s="389"/>
      <c r="AC24" s="389"/>
      <c r="AD24" s="388"/>
      <c r="AE24" s="388"/>
      <c r="AF24" s="388"/>
      <c r="AG24" s="388"/>
      <c r="AH24" s="388"/>
    </row>
    <row r="25" spans="1:39" s="390" customFormat="1" ht="13.5" thickBot="1" x14ac:dyDescent="0.25">
      <c r="A25" s="388"/>
      <c r="B25" s="388"/>
      <c r="C25" s="388"/>
      <c r="D25" s="388"/>
      <c r="E25" s="388"/>
      <c r="F25" s="388"/>
      <c r="G25" s="388"/>
      <c r="H25" s="388"/>
      <c r="I25" s="388"/>
      <c r="J25" s="388"/>
      <c r="K25" s="388"/>
      <c r="L25" s="388"/>
      <c r="M25" s="388"/>
      <c r="N25" s="388"/>
      <c r="O25" s="389"/>
      <c r="P25" s="389"/>
      <c r="Q25" s="389"/>
      <c r="R25" s="389"/>
      <c r="S25" s="389"/>
      <c r="T25" s="389"/>
      <c r="U25" s="389"/>
      <c r="V25" s="389"/>
      <c r="W25" s="389"/>
      <c r="X25" s="389"/>
      <c r="Y25" s="389"/>
      <c r="Z25" s="389"/>
      <c r="AA25" s="389"/>
      <c r="AB25" s="389"/>
      <c r="AC25" s="389"/>
      <c r="AD25" s="388"/>
      <c r="AE25" s="388"/>
      <c r="AF25" s="388"/>
      <c r="AG25" s="388"/>
      <c r="AH25" s="388"/>
    </row>
    <row r="26" spans="1:39" s="390" customFormat="1" ht="37.5" customHeight="1" thickBot="1" x14ac:dyDescent="0.25">
      <c r="A26" s="388"/>
      <c r="B26" s="394" t="s">
        <v>164</v>
      </c>
      <c r="C26" s="1018" t="s">
        <v>300</v>
      </c>
      <c r="D26" s="1018"/>
      <c r="E26" s="1018"/>
      <c r="F26" s="1018"/>
      <c r="G26" s="1018"/>
      <c r="H26" s="1018"/>
      <c r="I26" s="1018"/>
      <c r="J26" s="1018"/>
      <c r="K26" s="1018"/>
      <c r="L26" s="1018"/>
      <c r="M26" s="1018"/>
      <c r="N26" s="1019"/>
      <c r="O26" s="395"/>
      <c r="P26" s="389"/>
      <c r="Q26" s="389"/>
      <c r="R26" s="389"/>
      <c r="S26" s="389"/>
      <c r="T26" s="389"/>
      <c r="U26" s="389"/>
      <c r="V26" s="389"/>
      <c r="W26" s="389"/>
      <c r="X26" s="389"/>
      <c r="Y26" s="389"/>
      <c r="Z26" s="389"/>
      <c r="AA26" s="389"/>
      <c r="AB26" s="389"/>
      <c r="AC26" s="389"/>
      <c r="AD26" s="388"/>
      <c r="AE26" s="388"/>
      <c r="AF26" s="388"/>
      <c r="AG26" s="388"/>
      <c r="AH26" s="388"/>
    </row>
    <row r="27" spans="1:39" s="390" customFormat="1" ht="12.75" x14ac:dyDescent="0.2">
      <c r="A27" s="388"/>
      <c r="B27" s="395"/>
      <c r="C27" s="396"/>
      <c r="D27" s="396"/>
      <c r="E27" s="396"/>
      <c r="F27" s="396"/>
      <c r="G27" s="396"/>
      <c r="H27" s="396"/>
      <c r="I27" s="396"/>
      <c r="J27" s="396"/>
      <c r="K27" s="396"/>
      <c r="L27" s="396"/>
      <c r="M27" s="396"/>
      <c r="N27" s="396"/>
      <c r="O27" s="395"/>
      <c r="P27" s="389"/>
      <c r="Q27" s="389"/>
      <c r="R27" s="389"/>
      <c r="S27" s="389"/>
      <c r="T27" s="389"/>
      <c r="U27" s="389"/>
      <c r="V27" s="389"/>
      <c r="W27" s="389"/>
      <c r="X27" s="389"/>
      <c r="Y27" s="389"/>
      <c r="Z27" s="389"/>
      <c r="AA27" s="389"/>
      <c r="AB27" s="389"/>
      <c r="AC27" s="389"/>
      <c r="AD27" s="388"/>
      <c r="AE27" s="388"/>
      <c r="AF27" s="388"/>
      <c r="AG27" s="388"/>
      <c r="AH27" s="388"/>
    </row>
    <row r="28" spans="1:39" s="390" customFormat="1" ht="13.5" thickBot="1" x14ac:dyDescent="0.25">
      <c r="A28" s="397"/>
      <c r="B28" s="388"/>
      <c r="C28" s="388"/>
      <c r="D28" s="388"/>
      <c r="E28" s="388"/>
      <c r="F28" s="388"/>
      <c r="G28" s="388"/>
      <c r="H28" s="388"/>
      <c r="I28" s="388"/>
      <c r="J28" s="388"/>
      <c r="K28" s="388"/>
      <c r="L28" s="388"/>
      <c r="M28" s="388"/>
      <c r="N28" s="388"/>
      <c r="O28" s="389"/>
      <c r="P28" s="389"/>
      <c r="Q28" s="389"/>
      <c r="R28" s="389"/>
      <c r="S28" s="389"/>
      <c r="T28" s="389"/>
      <c r="U28" s="389"/>
      <c r="V28" s="389"/>
      <c r="W28" s="389"/>
      <c r="X28" s="389"/>
      <c r="Y28" s="389"/>
      <c r="Z28" s="389"/>
      <c r="AA28" s="389"/>
      <c r="AB28" s="389"/>
      <c r="AC28" s="389"/>
      <c r="AD28" s="388"/>
      <c r="AE28" s="388"/>
      <c r="AF28" s="388"/>
      <c r="AG28" s="388"/>
      <c r="AH28" s="388"/>
    </row>
    <row r="29" spans="1:39" s="390" customFormat="1" ht="39" thickBot="1" x14ac:dyDescent="0.25">
      <c r="A29" s="397"/>
      <c r="B29" s="1066" t="s">
        <v>410</v>
      </c>
      <c r="C29" s="1058"/>
      <c r="D29" s="1058"/>
      <c r="E29" s="1058"/>
      <c r="F29" s="1058"/>
      <c r="G29" s="1058"/>
      <c r="H29" s="1058"/>
      <c r="I29" s="1058"/>
      <c r="J29" s="1058"/>
      <c r="K29" s="1058"/>
      <c r="L29" s="1058"/>
      <c r="M29" s="1058"/>
      <c r="N29" s="1059"/>
      <c r="O29" s="473" t="s">
        <v>411</v>
      </c>
      <c r="P29" s="473" t="s">
        <v>412</v>
      </c>
      <c r="Q29" s="473" t="s">
        <v>413</v>
      </c>
      <c r="R29" s="473" t="s">
        <v>414</v>
      </c>
      <c r="S29" s="473" t="s">
        <v>415</v>
      </c>
      <c r="T29" s="473" t="s">
        <v>416</v>
      </c>
      <c r="U29" s="473" t="s">
        <v>417</v>
      </c>
      <c r="V29" s="473" t="s">
        <v>418</v>
      </c>
      <c r="W29" s="473" t="s">
        <v>419</v>
      </c>
      <c r="X29" s="473" t="s">
        <v>420</v>
      </c>
      <c r="Y29" s="473" t="s">
        <v>421</v>
      </c>
      <c r="Z29" s="473" t="s">
        <v>422</v>
      </c>
      <c r="AA29" s="473" t="s">
        <v>423</v>
      </c>
      <c r="AB29" s="473" t="s">
        <v>424</v>
      </c>
      <c r="AC29" s="473" t="s">
        <v>425</v>
      </c>
      <c r="AD29" s="388"/>
      <c r="AE29" s="400" t="s">
        <v>158</v>
      </c>
      <c r="AF29" s="398" t="s">
        <v>159</v>
      </c>
      <c r="AG29" s="398" t="s">
        <v>160</v>
      </c>
      <c r="AH29" s="401" t="s">
        <v>21</v>
      </c>
    </row>
    <row r="30" spans="1:39" s="390" customFormat="1" ht="12.75" customHeight="1" x14ac:dyDescent="0.2">
      <c r="A30" s="388"/>
      <c r="B30" s="1072">
        <v>1</v>
      </c>
      <c r="C30" s="1075" t="s">
        <v>143</v>
      </c>
      <c r="D30" s="1076"/>
      <c r="E30" s="1076"/>
      <c r="F30" s="1076"/>
      <c r="G30" s="1076"/>
      <c r="H30" s="1076"/>
      <c r="I30" s="1076"/>
      <c r="J30" s="1076"/>
      <c r="K30" s="1076"/>
      <c r="L30" s="1076"/>
      <c r="M30" s="1076"/>
      <c r="N30" s="1076"/>
      <c r="O30" s="425"/>
      <c r="P30" s="426"/>
      <c r="Q30" s="426"/>
      <c r="R30" s="426"/>
      <c r="S30" s="426"/>
      <c r="T30" s="426"/>
      <c r="U30" s="426"/>
      <c r="V30" s="426"/>
      <c r="W30" s="426"/>
      <c r="X30" s="426"/>
      <c r="Y30" s="426"/>
      <c r="Z30" s="426"/>
      <c r="AA30" s="426"/>
      <c r="AB30" s="426"/>
      <c r="AC30" s="427"/>
      <c r="AD30" s="397"/>
      <c r="AE30" s="1077"/>
      <c r="AF30" s="1078"/>
      <c r="AG30" s="1078"/>
      <c r="AH30" s="1079"/>
    </row>
    <row r="31" spans="1:39" s="390" customFormat="1" ht="12.75" customHeight="1" x14ac:dyDescent="0.2">
      <c r="A31" s="388"/>
      <c r="B31" s="1073"/>
      <c r="C31" s="1083" t="s">
        <v>246</v>
      </c>
      <c r="D31" s="1084"/>
      <c r="E31" s="1084"/>
      <c r="F31" s="1084"/>
      <c r="G31" s="1084"/>
      <c r="H31" s="1084"/>
      <c r="I31" s="1084"/>
      <c r="J31" s="1084"/>
      <c r="K31" s="1084"/>
      <c r="L31" s="1084"/>
      <c r="M31" s="1084"/>
      <c r="N31" s="1084"/>
      <c r="O31" s="428"/>
      <c r="P31" s="428"/>
      <c r="Q31" s="428"/>
      <c r="R31" s="428"/>
      <c r="S31" s="428"/>
      <c r="T31" s="428"/>
      <c r="U31" s="428"/>
      <c r="V31" s="428"/>
      <c r="W31" s="428"/>
      <c r="X31" s="428"/>
      <c r="Y31" s="428"/>
      <c r="Z31" s="428"/>
      <c r="AA31" s="428"/>
      <c r="AB31" s="428"/>
      <c r="AC31" s="429"/>
      <c r="AD31" s="430"/>
      <c r="AE31" s="1020"/>
      <c r="AF31" s="1021"/>
      <c r="AG31" s="1021"/>
      <c r="AH31" s="1022"/>
    </row>
    <row r="32" spans="1:39" s="390" customFormat="1" ht="12.75" customHeight="1" x14ac:dyDescent="0.2">
      <c r="A32" s="388"/>
      <c r="B32" s="1073"/>
      <c r="C32" s="1083" t="s">
        <v>247</v>
      </c>
      <c r="D32" s="1084"/>
      <c r="E32" s="1084"/>
      <c r="F32" s="1084"/>
      <c r="G32" s="1084"/>
      <c r="H32" s="1084"/>
      <c r="I32" s="1084"/>
      <c r="J32" s="1084"/>
      <c r="K32" s="1084"/>
      <c r="L32" s="1084"/>
      <c r="M32" s="1084"/>
      <c r="N32" s="1084"/>
      <c r="O32" s="428"/>
      <c r="P32" s="428"/>
      <c r="Q32" s="428"/>
      <c r="R32" s="428"/>
      <c r="S32" s="428"/>
      <c r="T32" s="428"/>
      <c r="U32" s="428"/>
      <c r="V32" s="428"/>
      <c r="W32" s="428"/>
      <c r="X32" s="428"/>
      <c r="Y32" s="428"/>
      <c r="Z32" s="428"/>
      <c r="AA32" s="428"/>
      <c r="AB32" s="428"/>
      <c r="AC32" s="429"/>
      <c r="AD32" s="430"/>
      <c r="AE32" s="1020"/>
      <c r="AF32" s="1021"/>
      <c r="AG32" s="1021"/>
      <c r="AH32" s="1022"/>
    </row>
    <row r="33" spans="1:34" s="390" customFormat="1" ht="12.75" customHeight="1" x14ac:dyDescent="0.2">
      <c r="A33" s="388"/>
      <c r="B33" s="1073"/>
      <c r="C33" s="1083" t="s">
        <v>248</v>
      </c>
      <c r="D33" s="1084"/>
      <c r="E33" s="1084"/>
      <c r="F33" s="1084"/>
      <c r="G33" s="1084"/>
      <c r="H33" s="1084"/>
      <c r="I33" s="1084"/>
      <c r="J33" s="1084"/>
      <c r="K33" s="1084"/>
      <c r="L33" s="1084"/>
      <c r="M33" s="1084"/>
      <c r="N33" s="1084"/>
      <c r="O33" s="428"/>
      <c r="P33" s="428"/>
      <c r="Q33" s="428"/>
      <c r="R33" s="428"/>
      <c r="S33" s="428"/>
      <c r="T33" s="428"/>
      <c r="U33" s="428"/>
      <c r="V33" s="428"/>
      <c r="W33" s="428"/>
      <c r="X33" s="428"/>
      <c r="Y33" s="428"/>
      <c r="Z33" s="428"/>
      <c r="AA33" s="428"/>
      <c r="AB33" s="428"/>
      <c r="AC33" s="429"/>
      <c r="AD33" s="430"/>
      <c r="AE33" s="1020"/>
      <c r="AF33" s="1021"/>
      <c r="AG33" s="1021"/>
      <c r="AH33" s="1022"/>
    </row>
    <row r="34" spans="1:34" s="390" customFormat="1" ht="12.75" customHeight="1" x14ac:dyDescent="0.2">
      <c r="A34" s="388"/>
      <c r="B34" s="1073"/>
      <c r="C34" s="1087" t="s">
        <v>149</v>
      </c>
      <c r="D34" s="1084"/>
      <c r="E34" s="1084"/>
      <c r="F34" s="1084"/>
      <c r="G34" s="1084"/>
      <c r="H34" s="1084"/>
      <c r="I34" s="1084"/>
      <c r="J34" s="1084"/>
      <c r="K34" s="1084"/>
      <c r="L34" s="1084"/>
      <c r="M34" s="1084"/>
      <c r="N34" s="1084"/>
      <c r="O34" s="428"/>
      <c r="P34" s="428"/>
      <c r="Q34" s="428"/>
      <c r="R34" s="428"/>
      <c r="S34" s="428"/>
      <c r="T34" s="428"/>
      <c r="U34" s="428"/>
      <c r="V34" s="428"/>
      <c r="W34" s="428"/>
      <c r="X34" s="428"/>
      <c r="Y34" s="428"/>
      <c r="Z34" s="428"/>
      <c r="AA34" s="428"/>
      <c r="AB34" s="428"/>
      <c r="AC34" s="429"/>
      <c r="AD34" s="430"/>
      <c r="AE34" s="1020"/>
      <c r="AF34" s="1021"/>
      <c r="AG34" s="1021"/>
      <c r="AH34" s="1022"/>
    </row>
    <row r="35" spans="1:34" s="390" customFormat="1" ht="12.75" customHeight="1" x14ac:dyDescent="0.2">
      <c r="A35" s="388"/>
      <c r="B35" s="1073"/>
      <c r="C35" s="1083" t="s">
        <v>147</v>
      </c>
      <c r="D35" s="1084"/>
      <c r="E35" s="1084"/>
      <c r="F35" s="1084"/>
      <c r="G35" s="1084"/>
      <c r="H35" s="1084"/>
      <c r="I35" s="1084"/>
      <c r="J35" s="1084"/>
      <c r="K35" s="1084"/>
      <c r="L35" s="1084"/>
      <c r="M35" s="1084"/>
      <c r="N35" s="1084"/>
      <c r="O35" s="428"/>
      <c r="P35" s="428"/>
      <c r="Q35" s="428"/>
      <c r="R35" s="428"/>
      <c r="S35" s="428"/>
      <c r="T35" s="428"/>
      <c r="U35" s="428"/>
      <c r="V35" s="428"/>
      <c r="W35" s="428"/>
      <c r="X35" s="428"/>
      <c r="Y35" s="428"/>
      <c r="Z35" s="428"/>
      <c r="AA35" s="428"/>
      <c r="AB35" s="428"/>
      <c r="AC35" s="429"/>
      <c r="AD35" s="430"/>
      <c r="AE35" s="1080"/>
      <c r="AF35" s="1081"/>
      <c r="AG35" s="1081"/>
      <c r="AH35" s="1082"/>
    </row>
    <row r="36" spans="1:34" s="390" customFormat="1" ht="12.75" hidden="1" customHeight="1" x14ac:dyDescent="0.2">
      <c r="A36" s="388"/>
      <c r="B36" s="1073"/>
      <c r="C36" s="431"/>
      <c r="D36" s="432"/>
      <c r="E36" s="432"/>
      <c r="F36" s="432"/>
      <c r="G36" s="432"/>
      <c r="H36" s="432"/>
      <c r="I36" s="432"/>
      <c r="J36" s="432"/>
      <c r="K36" s="432"/>
      <c r="L36" s="432"/>
      <c r="M36" s="432"/>
      <c r="N36" s="432"/>
      <c r="O36" s="433">
        <f>COUNTA(O31:O35)</f>
        <v>0</v>
      </c>
      <c r="P36" s="433">
        <f t="shared" ref="P36:AC36" si="0">COUNTA(P31:P35)</f>
        <v>0</v>
      </c>
      <c r="Q36" s="433">
        <f t="shared" si="0"/>
        <v>0</v>
      </c>
      <c r="R36" s="433">
        <f t="shared" si="0"/>
        <v>0</v>
      </c>
      <c r="S36" s="433">
        <f t="shared" si="0"/>
        <v>0</v>
      </c>
      <c r="T36" s="433">
        <f t="shared" si="0"/>
        <v>0</v>
      </c>
      <c r="U36" s="433">
        <f t="shared" si="0"/>
        <v>0</v>
      </c>
      <c r="V36" s="433">
        <f t="shared" si="0"/>
        <v>0</v>
      </c>
      <c r="W36" s="433">
        <f t="shared" si="0"/>
        <v>0</v>
      </c>
      <c r="X36" s="433">
        <f t="shared" si="0"/>
        <v>0</v>
      </c>
      <c r="Y36" s="433">
        <f t="shared" si="0"/>
        <v>0</v>
      </c>
      <c r="Z36" s="433">
        <f t="shared" si="0"/>
        <v>0</v>
      </c>
      <c r="AA36" s="433">
        <f t="shared" si="0"/>
        <v>0</v>
      </c>
      <c r="AB36" s="433">
        <f t="shared" si="0"/>
        <v>0</v>
      </c>
      <c r="AC36" s="434">
        <f t="shared" si="0"/>
        <v>0</v>
      </c>
      <c r="AD36" s="430"/>
      <c r="AE36" s="435"/>
      <c r="AF36" s="436"/>
      <c r="AG36" s="436"/>
      <c r="AH36" s="437"/>
    </row>
    <row r="37" spans="1:34" s="390" customFormat="1" ht="12.75" hidden="1" customHeight="1" thickBot="1" x14ac:dyDescent="0.25">
      <c r="A37" s="388"/>
      <c r="B37" s="1073"/>
      <c r="C37" s="431"/>
      <c r="D37" s="432"/>
      <c r="E37" s="432"/>
      <c r="F37" s="432"/>
      <c r="G37" s="432"/>
      <c r="H37" s="432"/>
      <c r="I37" s="432"/>
      <c r="J37" s="432"/>
      <c r="K37" s="432"/>
      <c r="L37" s="432"/>
      <c r="M37" s="432"/>
      <c r="N37" s="432"/>
      <c r="O37" s="438">
        <f t="shared" ref="O37:AC37" si="1">SUM(O31:O35)</f>
        <v>0</v>
      </c>
      <c r="P37" s="438">
        <f t="shared" si="1"/>
        <v>0</v>
      </c>
      <c r="Q37" s="438">
        <f t="shared" si="1"/>
        <v>0</v>
      </c>
      <c r="R37" s="438">
        <f t="shared" si="1"/>
        <v>0</v>
      </c>
      <c r="S37" s="438">
        <f t="shared" si="1"/>
        <v>0</v>
      </c>
      <c r="T37" s="438">
        <f t="shared" si="1"/>
        <v>0</v>
      </c>
      <c r="U37" s="438">
        <f t="shared" si="1"/>
        <v>0</v>
      </c>
      <c r="V37" s="438">
        <f t="shared" si="1"/>
        <v>0</v>
      </c>
      <c r="W37" s="438">
        <f t="shared" si="1"/>
        <v>0</v>
      </c>
      <c r="X37" s="438">
        <f t="shared" si="1"/>
        <v>0</v>
      </c>
      <c r="Y37" s="438">
        <f t="shared" si="1"/>
        <v>0</v>
      </c>
      <c r="Z37" s="438">
        <f t="shared" si="1"/>
        <v>0</v>
      </c>
      <c r="AA37" s="438">
        <f t="shared" si="1"/>
        <v>0</v>
      </c>
      <c r="AB37" s="438">
        <f t="shared" si="1"/>
        <v>0</v>
      </c>
      <c r="AC37" s="439">
        <f t="shared" si="1"/>
        <v>0</v>
      </c>
      <c r="AD37" s="430"/>
      <c r="AE37" s="435"/>
      <c r="AF37" s="436"/>
      <c r="AG37" s="436"/>
      <c r="AH37" s="437"/>
    </row>
    <row r="38" spans="1:34" s="390" customFormat="1" ht="12.75" customHeight="1" thickBot="1" x14ac:dyDescent="0.25">
      <c r="A38" s="388"/>
      <c r="B38" s="1074"/>
      <c r="C38" s="1085" t="s">
        <v>144</v>
      </c>
      <c r="D38" s="1086"/>
      <c r="E38" s="1086"/>
      <c r="F38" s="1086"/>
      <c r="G38" s="1086"/>
      <c r="H38" s="1086"/>
      <c r="I38" s="1086"/>
      <c r="J38" s="1086"/>
      <c r="K38" s="1086"/>
      <c r="L38" s="1086"/>
      <c r="M38" s="1086"/>
      <c r="N38" s="1086"/>
      <c r="O38" s="440" t="str">
        <f t="shared" ref="O38:AC38" si="2">IF(O36=0," ",SUM(O37))</f>
        <v xml:space="preserve"> </v>
      </c>
      <c r="P38" s="440" t="str">
        <f t="shared" si="2"/>
        <v xml:space="preserve"> </v>
      </c>
      <c r="Q38" s="440" t="str">
        <f t="shared" si="2"/>
        <v xml:space="preserve"> </v>
      </c>
      <c r="R38" s="440" t="str">
        <f t="shared" si="2"/>
        <v xml:space="preserve"> </v>
      </c>
      <c r="S38" s="440" t="str">
        <f t="shared" si="2"/>
        <v xml:space="preserve"> </v>
      </c>
      <c r="T38" s="440" t="str">
        <f t="shared" si="2"/>
        <v xml:space="preserve"> </v>
      </c>
      <c r="U38" s="440" t="str">
        <f t="shared" si="2"/>
        <v xml:space="preserve"> </v>
      </c>
      <c r="V38" s="440" t="str">
        <f t="shared" si="2"/>
        <v xml:space="preserve"> </v>
      </c>
      <c r="W38" s="440" t="str">
        <f t="shared" si="2"/>
        <v xml:space="preserve"> </v>
      </c>
      <c r="X38" s="440" t="str">
        <f t="shared" si="2"/>
        <v xml:space="preserve"> </v>
      </c>
      <c r="Y38" s="440" t="str">
        <f t="shared" si="2"/>
        <v xml:space="preserve"> </v>
      </c>
      <c r="Z38" s="440" t="str">
        <f t="shared" si="2"/>
        <v xml:space="preserve"> </v>
      </c>
      <c r="AA38" s="440" t="str">
        <f t="shared" si="2"/>
        <v xml:space="preserve"> </v>
      </c>
      <c r="AB38" s="440" t="str">
        <f t="shared" si="2"/>
        <v xml:space="preserve"> </v>
      </c>
      <c r="AC38" s="441" t="str">
        <f t="shared" si="2"/>
        <v xml:space="preserve"> </v>
      </c>
      <c r="AD38" s="430" t="str">
        <f>IF(AD37=0," ",SUM(AD37))</f>
        <v xml:space="preserve"> </v>
      </c>
      <c r="AE38" s="442">
        <f>COUNTIF(O38:AC38,"&gt;10")</f>
        <v>0</v>
      </c>
      <c r="AF38" s="443">
        <f>COUNTIF(O38:AC38,"&lt;=10")</f>
        <v>0</v>
      </c>
      <c r="AG38" s="443">
        <f>COUNT(O38:AC38)</f>
        <v>0</v>
      </c>
      <c r="AH38" s="444" t="str">
        <f>IF(AG38=0," ",SUM(AE38/AG38))</f>
        <v xml:space="preserve"> </v>
      </c>
    </row>
    <row r="39" spans="1:34" s="390" customFormat="1" ht="12.75" customHeight="1" x14ac:dyDescent="0.2">
      <c r="A39" s="388"/>
      <c r="B39" s="1088">
        <v>2</v>
      </c>
      <c r="C39" s="867" t="s">
        <v>785</v>
      </c>
      <c r="D39" s="1090"/>
      <c r="E39" s="1090"/>
      <c r="F39" s="1090"/>
      <c r="G39" s="1090"/>
      <c r="H39" s="1090"/>
      <c r="I39" s="1090"/>
      <c r="J39" s="1090"/>
      <c r="K39" s="1090"/>
      <c r="L39" s="1090"/>
      <c r="M39" s="1090"/>
      <c r="N39" s="1090"/>
      <c r="O39" s="676"/>
      <c r="P39" s="676"/>
      <c r="Q39" s="676"/>
      <c r="R39" s="676"/>
      <c r="S39" s="676"/>
      <c r="T39" s="676"/>
      <c r="U39" s="676"/>
      <c r="V39" s="676"/>
      <c r="W39" s="676"/>
      <c r="X39" s="676"/>
      <c r="Y39" s="676"/>
      <c r="Z39" s="676"/>
      <c r="AA39" s="676"/>
      <c r="AB39" s="676"/>
      <c r="AC39" s="677"/>
      <c r="AD39" s="445"/>
      <c r="AE39" s="1077"/>
      <c r="AF39" s="1078"/>
      <c r="AG39" s="1078"/>
      <c r="AH39" s="1079"/>
    </row>
    <row r="40" spans="1:34" s="390" customFormat="1" ht="12.75" customHeight="1" x14ac:dyDescent="0.2">
      <c r="A40" s="388"/>
      <c r="B40" s="1089"/>
      <c r="C40" s="862" t="s">
        <v>786</v>
      </c>
      <c r="D40" s="1094"/>
      <c r="E40" s="1094"/>
      <c r="F40" s="1094"/>
      <c r="G40" s="1094"/>
      <c r="H40" s="1094"/>
      <c r="I40" s="1094"/>
      <c r="J40" s="1094"/>
      <c r="K40" s="1094"/>
      <c r="L40" s="1094"/>
      <c r="M40" s="1094"/>
      <c r="N40" s="1094"/>
      <c r="O40" s="675"/>
      <c r="P40" s="675"/>
      <c r="Q40" s="675"/>
      <c r="R40" s="675"/>
      <c r="S40" s="675"/>
      <c r="T40" s="675"/>
      <c r="U40" s="675"/>
      <c r="V40" s="675"/>
      <c r="W40" s="675"/>
      <c r="X40" s="675"/>
      <c r="Y40" s="675"/>
      <c r="Z40" s="675"/>
      <c r="AA40" s="675"/>
      <c r="AB40" s="675"/>
      <c r="AC40" s="678"/>
      <c r="AD40" s="445"/>
      <c r="AE40" s="1020"/>
      <c r="AF40" s="1021"/>
      <c r="AG40" s="1021"/>
      <c r="AH40" s="1022"/>
    </row>
    <row r="41" spans="1:34" s="390" customFormat="1" ht="12.75" customHeight="1" x14ac:dyDescent="0.2">
      <c r="A41" s="388"/>
      <c r="B41" s="1089"/>
      <c r="C41" s="862" t="s">
        <v>787</v>
      </c>
      <c r="D41" s="1094"/>
      <c r="E41" s="1094"/>
      <c r="F41" s="1094"/>
      <c r="G41" s="1094"/>
      <c r="H41" s="1094"/>
      <c r="I41" s="1094"/>
      <c r="J41" s="1094"/>
      <c r="K41" s="1094"/>
      <c r="L41" s="1094"/>
      <c r="M41" s="1094"/>
      <c r="N41" s="1094"/>
      <c r="O41" s="675"/>
      <c r="P41" s="675"/>
      <c r="Q41" s="675"/>
      <c r="R41" s="675"/>
      <c r="S41" s="675"/>
      <c r="T41" s="675"/>
      <c r="U41" s="675"/>
      <c r="V41" s="675"/>
      <c r="W41" s="675"/>
      <c r="X41" s="675"/>
      <c r="Y41" s="675"/>
      <c r="Z41" s="675"/>
      <c r="AA41" s="675"/>
      <c r="AB41" s="675"/>
      <c r="AC41" s="678"/>
      <c r="AD41" s="445"/>
      <c r="AE41" s="1020"/>
      <c r="AF41" s="1021"/>
      <c r="AG41" s="1021"/>
      <c r="AH41" s="1022"/>
    </row>
    <row r="42" spans="1:34" s="390" customFormat="1" ht="12.75" customHeight="1" thickBot="1" x14ac:dyDescent="0.25">
      <c r="A42" s="388"/>
      <c r="B42" s="1089"/>
      <c r="C42" s="862" t="s">
        <v>788</v>
      </c>
      <c r="D42" s="1094"/>
      <c r="E42" s="1094"/>
      <c r="F42" s="1094"/>
      <c r="G42" s="1094"/>
      <c r="H42" s="1094"/>
      <c r="I42" s="1094"/>
      <c r="J42" s="1094"/>
      <c r="K42" s="1094"/>
      <c r="L42" s="1094"/>
      <c r="M42" s="1094"/>
      <c r="N42" s="1094"/>
      <c r="O42" s="675"/>
      <c r="P42" s="675"/>
      <c r="Q42" s="675"/>
      <c r="R42" s="675"/>
      <c r="S42" s="675"/>
      <c r="T42" s="675"/>
      <c r="U42" s="675"/>
      <c r="V42" s="675"/>
      <c r="W42" s="675"/>
      <c r="X42" s="675"/>
      <c r="Y42" s="675"/>
      <c r="Z42" s="675"/>
      <c r="AA42" s="675"/>
      <c r="AB42" s="675"/>
      <c r="AC42" s="678"/>
      <c r="AD42" s="445"/>
      <c r="AE42" s="1091"/>
      <c r="AF42" s="1092"/>
      <c r="AG42" s="1092"/>
      <c r="AH42" s="1093"/>
    </row>
    <row r="43" spans="1:34" s="390" customFormat="1" ht="12.75" customHeight="1" x14ac:dyDescent="0.2">
      <c r="A43" s="388"/>
      <c r="B43" s="1089"/>
      <c r="C43" s="862" t="s">
        <v>478</v>
      </c>
      <c r="D43" s="1094"/>
      <c r="E43" s="1094"/>
      <c r="F43" s="1094"/>
      <c r="G43" s="1094"/>
      <c r="H43" s="1094"/>
      <c r="I43" s="1094"/>
      <c r="J43" s="1094"/>
      <c r="K43" s="1094"/>
      <c r="L43" s="1094"/>
      <c r="M43" s="1094"/>
      <c r="N43" s="1094"/>
      <c r="O43" s="412"/>
      <c r="P43" s="412"/>
      <c r="Q43" s="412"/>
      <c r="R43" s="412"/>
      <c r="S43" s="412"/>
      <c r="T43" s="412"/>
      <c r="U43" s="412"/>
      <c r="V43" s="412"/>
      <c r="W43" s="412"/>
      <c r="X43" s="412"/>
      <c r="Y43" s="412"/>
      <c r="Z43" s="412"/>
      <c r="AA43" s="412"/>
      <c r="AB43" s="412"/>
      <c r="AC43" s="446"/>
      <c r="AD43" s="392"/>
      <c r="AE43" s="447">
        <f>COUNTIF(O43:AC43,"1")</f>
        <v>0</v>
      </c>
      <c r="AF43" s="448">
        <f>COUNTIF(O43:AC43,"0")</f>
        <v>0</v>
      </c>
      <c r="AG43" s="448">
        <f>SUM(AE43:AF43)</f>
        <v>0</v>
      </c>
      <c r="AH43" s="449" t="str">
        <f>IF(AG43=0," ",SUM(AE43/AG43))</f>
        <v xml:space="preserve"> </v>
      </c>
    </row>
    <row r="44" spans="1:34" s="390" customFormat="1" ht="12.75" customHeight="1" thickBot="1" x14ac:dyDescent="0.25">
      <c r="A44" s="388"/>
      <c r="B44" s="1089"/>
      <c r="C44" s="1095" t="s">
        <v>830</v>
      </c>
      <c r="D44" s="1096"/>
      <c r="E44" s="1096"/>
      <c r="F44" s="1096"/>
      <c r="G44" s="1096"/>
      <c r="H44" s="1096"/>
      <c r="I44" s="1096"/>
      <c r="J44" s="1096"/>
      <c r="K44" s="1096"/>
      <c r="L44" s="1096"/>
      <c r="M44" s="1096"/>
      <c r="N44" s="1096"/>
      <c r="O44" s="679" t="str">
        <f>IF(O41=0," ",IF(O42&gt;O41,O42-O41,1440-O41+O42))</f>
        <v xml:space="preserve"> </v>
      </c>
      <c r="P44" s="679" t="str">
        <f t="shared" ref="P44:AD44" si="3">IF(P41=0," ",SUM(P42-P41))</f>
        <v xml:space="preserve"> </v>
      </c>
      <c r="Q44" s="679" t="str">
        <f t="shared" si="3"/>
        <v xml:space="preserve"> </v>
      </c>
      <c r="R44" s="679" t="str">
        <f t="shared" si="3"/>
        <v xml:space="preserve"> </v>
      </c>
      <c r="S44" s="679" t="str">
        <f t="shared" si="3"/>
        <v xml:space="preserve"> </v>
      </c>
      <c r="T44" s="679" t="str">
        <f t="shared" si="3"/>
        <v xml:space="preserve"> </v>
      </c>
      <c r="U44" s="679" t="str">
        <f t="shared" si="3"/>
        <v xml:space="preserve"> </v>
      </c>
      <c r="V44" s="679" t="str">
        <f t="shared" si="3"/>
        <v xml:space="preserve"> </v>
      </c>
      <c r="W44" s="679" t="str">
        <f t="shared" si="3"/>
        <v xml:space="preserve"> </v>
      </c>
      <c r="X44" s="679" t="str">
        <f t="shared" si="3"/>
        <v xml:space="preserve"> </v>
      </c>
      <c r="Y44" s="679" t="str">
        <f t="shared" si="3"/>
        <v xml:space="preserve"> </v>
      </c>
      <c r="Z44" s="679" t="str">
        <f t="shared" si="3"/>
        <v xml:space="preserve"> </v>
      </c>
      <c r="AA44" s="679" t="str">
        <f t="shared" si="3"/>
        <v xml:space="preserve"> </v>
      </c>
      <c r="AB44" s="679" t="str">
        <f t="shared" si="3"/>
        <v xml:space="preserve"> </v>
      </c>
      <c r="AC44" s="680" t="str">
        <f t="shared" si="3"/>
        <v xml:space="preserve"> </v>
      </c>
      <c r="AD44" s="445" t="str">
        <f t="shared" si="3"/>
        <v xml:space="preserve"> </v>
      </c>
      <c r="AE44" s="534">
        <f>COUNTIF(O44:AC44,"&gt;0:20:00")</f>
        <v>0</v>
      </c>
      <c r="AF44" s="534">
        <f>COUNTIF(O44:AC44,"&lt;0:20:00")</f>
        <v>0</v>
      </c>
      <c r="AG44" s="535">
        <f>COUNT(O44:AC44)</f>
        <v>0</v>
      </c>
      <c r="AH44" s="536" t="str">
        <f>IF(AG44=0," ",SUM(AE44/AG44))</f>
        <v xml:space="preserve"> </v>
      </c>
    </row>
    <row r="45" spans="1:34" s="390" customFormat="1" ht="12.75" customHeight="1" x14ac:dyDescent="0.2">
      <c r="A45" s="388"/>
      <c r="B45" s="470">
        <v>3</v>
      </c>
      <c r="C45" s="1099" t="s">
        <v>574</v>
      </c>
      <c r="D45" s="1099"/>
      <c r="E45" s="1099"/>
      <c r="F45" s="1099"/>
      <c r="G45" s="1099"/>
      <c r="H45" s="1099"/>
      <c r="I45" s="1099"/>
      <c r="J45" s="1099"/>
      <c r="K45" s="1099"/>
      <c r="L45" s="1099"/>
      <c r="M45" s="1099"/>
      <c r="N45" s="1099"/>
      <c r="O45" s="451"/>
      <c r="P45" s="451"/>
      <c r="Q45" s="451"/>
      <c r="R45" s="451"/>
      <c r="S45" s="451"/>
      <c r="T45" s="451"/>
      <c r="U45" s="451"/>
      <c r="V45" s="451"/>
      <c r="W45" s="451"/>
      <c r="X45" s="451"/>
      <c r="Y45" s="451"/>
      <c r="Z45" s="451"/>
      <c r="AA45" s="451"/>
      <c r="AB45" s="451"/>
      <c r="AC45" s="452"/>
      <c r="AD45" s="445"/>
      <c r="AE45" s="538">
        <f>COUNTIF(O45:AC45,"1")</f>
        <v>0</v>
      </c>
      <c r="AF45" s="539">
        <f>COUNTIF(O45:AC45,"0")</f>
        <v>0</v>
      </c>
      <c r="AG45" s="451">
        <f>SUM(AE45:AF45)</f>
        <v>0</v>
      </c>
      <c r="AH45" s="463" t="str">
        <f>IF(AG45=0," ",SUM(AE45/AG45))</f>
        <v xml:space="preserve"> </v>
      </c>
    </row>
    <row r="46" spans="1:34" s="390" customFormat="1" ht="12.75" customHeight="1" x14ac:dyDescent="0.2">
      <c r="A46" s="388"/>
      <c r="B46" s="1119">
        <v>3.1</v>
      </c>
      <c r="C46" s="1121" t="s">
        <v>789</v>
      </c>
      <c r="D46" s="1122"/>
      <c r="E46" s="1122"/>
      <c r="F46" s="1122"/>
      <c r="G46" s="1122"/>
      <c r="H46" s="1122"/>
      <c r="I46" s="1122"/>
      <c r="J46" s="1122"/>
      <c r="K46" s="1122"/>
      <c r="L46" s="1122"/>
      <c r="M46" s="1122"/>
      <c r="N46" s="1123"/>
      <c r="O46" s="1130"/>
      <c r="P46" s="1130"/>
      <c r="Q46" s="1116"/>
      <c r="R46" s="1130"/>
      <c r="S46" s="1116"/>
      <c r="T46" s="1116"/>
      <c r="U46" s="1116"/>
      <c r="V46" s="1116"/>
      <c r="W46" s="1116"/>
      <c r="X46" s="1116"/>
      <c r="Y46" s="1116"/>
      <c r="Z46" s="1116"/>
      <c r="AA46" s="1116"/>
      <c r="AB46" s="1116"/>
      <c r="AC46" s="1137"/>
      <c r="AD46" s="445"/>
      <c r="AE46" s="1131"/>
      <c r="AF46" s="1132"/>
      <c r="AG46" s="1132"/>
      <c r="AH46" s="1133"/>
    </row>
    <row r="47" spans="1:34" s="390" customFormat="1" ht="12.75" customHeight="1" x14ac:dyDescent="0.2">
      <c r="A47" s="388"/>
      <c r="B47" s="1119"/>
      <c r="C47" s="1124"/>
      <c r="D47" s="1125"/>
      <c r="E47" s="1125"/>
      <c r="F47" s="1125"/>
      <c r="G47" s="1125"/>
      <c r="H47" s="1125"/>
      <c r="I47" s="1125"/>
      <c r="J47" s="1125"/>
      <c r="K47" s="1125"/>
      <c r="L47" s="1125"/>
      <c r="M47" s="1125"/>
      <c r="N47" s="1126"/>
      <c r="O47" s="1117"/>
      <c r="P47" s="1117"/>
      <c r="Q47" s="1117"/>
      <c r="R47" s="1117"/>
      <c r="S47" s="1117"/>
      <c r="T47" s="1117"/>
      <c r="U47" s="1117"/>
      <c r="V47" s="1117"/>
      <c r="W47" s="1117"/>
      <c r="X47" s="1117"/>
      <c r="Y47" s="1117"/>
      <c r="Z47" s="1117"/>
      <c r="AA47" s="1117"/>
      <c r="AB47" s="1117"/>
      <c r="AC47" s="1138"/>
      <c r="AD47" s="445"/>
      <c r="AE47" s="1131"/>
      <c r="AF47" s="1132"/>
      <c r="AG47" s="1132"/>
      <c r="AH47" s="1133"/>
    </row>
    <row r="48" spans="1:34" s="390" customFormat="1" ht="12.75" customHeight="1" x14ac:dyDescent="0.2">
      <c r="A48" s="388"/>
      <c r="B48" s="1119"/>
      <c r="C48" s="1124"/>
      <c r="D48" s="1125"/>
      <c r="E48" s="1125"/>
      <c r="F48" s="1125"/>
      <c r="G48" s="1125"/>
      <c r="H48" s="1125"/>
      <c r="I48" s="1125"/>
      <c r="J48" s="1125"/>
      <c r="K48" s="1125"/>
      <c r="L48" s="1125"/>
      <c r="M48" s="1125"/>
      <c r="N48" s="1126"/>
      <c r="O48" s="1117"/>
      <c r="P48" s="1117"/>
      <c r="Q48" s="1117"/>
      <c r="R48" s="1117"/>
      <c r="S48" s="1117"/>
      <c r="T48" s="1117"/>
      <c r="U48" s="1117"/>
      <c r="V48" s="1117"/>
      <c r="W48" s="1117"/>
      <c r="X48" s="1117"/>
      <c r="Y48" s="1117"/>
      <c r="Z48" s="1117"/>
      <c r="AA48" s="1117"/>
      <c r="AB48" s="1117"/>
      <c r="AC48" s="1138"/>
      <c r="AD48" s="445"/>
      <c r="AE48" s="1131"/>
      <c r="AF48" s="1132"/>
      <c r="AG48" s="1132"/>
      <c r="AH48" s="1133"/>
    </row>
    <row r="49" spans="1:34" s="390" customFormat="1" ht="12.75" customHeight="1" thickBot="1" x14ac:dyDescent="0.25">
      <c r="A49" s="388"/>
      <c r="B49" s="1120"/>
      <c r="C49" s="1127"/>
      <c r="D49" s="1128"/>
      <c r="E49" s="1128"/>
      <c r="F49" s="1128"/>
      <c r="G49" s="1128"/>
      <c r="H49" s="1128"/>
      <c r="I49" s="1128"/>
      <c r="J49" s="1128"/>
      <c r="K49" s="1128"/>
      <c r="L49" s="1128"/>
      <c r="M49" s="1128"/>
      <c r="N49" s="1129"/>
      <c r="O49" s="1118"/>
      <c r="P49" s="1118"/>
      <c r="Q49" s="1118"/>
      <c r="R49" s="1118"/>
      <c r="S49" s="1118"/>
      <c r="T49" s="1118"/>
      <c r="U49" s="1118"/>
      <c r="V49" s="1118"/>
      <c r="W49" s="1118"/>
      <c r="X49" s="1118"/>
      <c r="Y49" s="1118"/>
      <c r="Z49" s="1118"/>
      <c r="AA49" s="1118"/>
      <c r="AB49" s="1118"/>
      <c r="AC49" s="1139"/>
      <c r="AD49" s="445"/>
      <c r="AE49" s="1134"/>
      <c r="AF49" s="1135"/>
      <c r="AG49" s="1135"/>
      <c r="AH49" s="1136"/>
    </row>
    <row r="50" spans="1:34" s="390" customFormat="1" ht="12.75" customHeight="1" thickBot="1" x14ac:dyDescent="0.25">
      <c r="A50" s="388"/>
      <c r="B50" s="521">
        <v>4</v>
      </c>
      <c r="C50" s="1097" t="s">
        <v>790</v>
      </c>
      <c r="D50" s="1098"/>
      <c r="E50" s="1098"/>
      <c r="F50" s="1098"/>
      <c r="G50" s="1098"/>
      <c r="H50" s="1098"/>
      <c r="I50" s="1098"/>
      <c r="J50" s="1098"/>
      <c r="K50" s="1098"/>
      <c r="L50" s="1098"/>
      <c r="M50" s="1098"/>
      <c r="N50" s="1098"/>
      <c r="O50" s="450"/>
      <c r="P50" s="450"/>
      <c r="Q50" s="450"/>
      <c r="R50" s="450"/>
      <c r="S50" s="450"/>
      <c r="T50" s="450"/>
      <c r="U50" s="450"/>
      <c r="V50" s="450"/>
      <c r="W50" s="450"/>
      <c r="X50" s="450"/>
      <c r="Y50" s="450"/>
      <c r="Z50" s="450"/>
      <c r="AA50" s="450"/>
      <c r="AB50" s="450"/>
      <c r="AC50" s="533"/>
      <c r="AD50" s="392"/>
      <c r="AE50" s="549">
        <f>COUNTIF(O50:AC50,"1")</f>
        <v>0</v>
      </c>
      <c r="AF50" s="550">
        <f>COUNTIF(O50:AC50,"0")</f>
        <v>0</v>
      </c>
      <c r="AG50" s="550">
        <f>SUM(AE50:AF50)</f>
        <v>0</v>
      </c>
      <c r="AH50" s="551" t="str">
        <f>IF(AG50=0," ",SUM(AE50/AG50))</f>
        <v xml:space="preserve"> </v>
      </c>
    </row>
    <row r="51" spans="1:34" s="390" customFormat="1" ht="12.75" customHeight="1" x14ac:dyDescent="0.2">
      <c r="A51" s="388"/>
      <c r="B51" s="522">
        <v>5</v>
      </c>
      <c r="C51" s="1099" t="s">
        <v>791</v>
      </c>
      <c r="D51" s="1100"/>
      <c r="E51" s="1100"/>
      <c r="F51" s="1100"/>
      <c r="G51" s="1100"/>
      <c r="H51" s="1100"/>
      <c r="I51" s="1100"/>
      <c r="J51" s="1100"/>
      <c r="K51" s="1100"/>
      <c r="L51" s="1100"/>
      <c r="M51" s="1100"/>
      <c r="N51" s="1100"/>
      <c r="O51" s="451"/>
      <c r="P51" s="451"/>
      <c r="Q51" s="451"/>
      <c r="R51" s="451"/>
      <c r="S51" s="451"/>
      <c r="T51" s="451"/>
      <c r="U51" s="451"/>
      <c r="V51" s="451"/>
      <c r="W51" s="451"/>
      <c r="X51" s="451"/>
      <c r="Y51" s="451"/>
      <c r="Z51" s="451"/>
      <c r="AA51" s="451"/>
      <c r="AB51" s="451"/>
      <c r="AC51" s="452"/>
      <c r="AD51" s="392"/>
      <c r="AE51" s="538">
        <f>COUNTIF(O51:AC51,"1")</f>
        <v>0</v>
      </c>
      <c r="AF51" s="539">
        <f>COUNTIF(O51:AC51,"0")</f>
        <v>0</v>
      </c>
      <c r="AG51" s="539">
        <f>SUM(AE51:AF51)</f>
        <v>0</v>
      </c>
      <c r="AH51" s="543" t="str">
        <f>IF(AG51=0," ",SUM(AE51/AG51))</f>
        <v xml:space="preserve"> </v>
      </c>
    </row>
    <row r="52" spans="1:34" s="390" customFormat="1" ht="12.75" customHeight="1" x14ac:dyDescent="0.2">
      <c r="A52" s="388"/>
      <c r="B52" s="1101">
        <v>5.0999999999999996</v>
      </c>
      <c r="C52" s="1103" t="s">
        <v>565</v>
      </c>
      <c r="D52" s="1104"/>
      <c r="E52" s="1104"/>
      <c r="F52" s="1104"/>
      <c r="G52" s="1104"/>
      <c r="H52" s="1104"/>
      <c r="I52" s="1104"/>
      <c r="J52" s="1104"/>
      <c r="K52" s="1104"/>
      <c r="L52" s="1104"/>
      <c r="M52" s="1104"/>
      <c r="N52" s="1104"/>
      <c r="O52" s="453"/>
      <c r="P52" s="454"/>
      <c r="Q52" s="454"/>
      <c r="R52" s="454"/>
      <c r="S52" s="454"/>
      <c r="T52" s="454"/>
      <c r="U52" s="454"/>
      <c r="V52" s="454"/>
      <c r="W52" s="454"/>
      <c r="X52" s="454"/>
      <c r="Y52" s="454"/>
      <c r="Z52" s="454"/>
      <c r="AA52" s="454"/>
      <c r="AB52" s="454"/>
      <c r="AC52" s="455"/>
      <c r="AD52" s="397"/>
      <c r="AE52" s="1105"/>
      <c r="AF52" s="1106"/>
      <c r="AG52" s="1106"/>
      <c r="AH52" s="1107"/>
    </row>
    <row r="53" spans="1:34" s="390" customFormat="1" ht="12.75" customHeight="1" x14ac:dyDescent="0.2">
      <c r="A53" s="388"/>
      <c r="B53" s="1073"/>
      <c r="C53" s="1108" t="s">
        <v>148</v>
      </c>
      <c r="D53" s="1109"/>
      <c r="E53" s="1109"/>
      <c r="F53" s="1109"/>
      <c r="G53" s="1109"/>
      <c r="H53" s="1109"/>
      <c r="I53" s="1109"/>
      <c r="J53" s="1109"/>
      <c r="K53" s="1109"/>
      <c r="L53" s="1109"/>
      <c r="M53" s="1109"/>
      <c r="N53" s="1109"/>
      <c r="O53" s="412"/>
      <c r="P53" s="412"/>
      <c r="Q53" s="412"/>
      <c r="R53" s="412"/>
      <c r="S53" s="412"/>
      <c r="T53" s="412"/>
      <c r="U53" s="412"/>
      <c r="V53" s="412"/>
      <c r="W53" s="412"/>
      <c r="X53" s="412"/>
      <c r="Y53" s="412"/>
      <c r="Z53" s="412"/>
      <c r="AA53" s="412"/>
      <c r="AB53" s="412"/>
      <c r="AC53" s="446"/>
      <c r="AD53" s="392"/>
      <c r="AE53" s="544">
        <f>COUNTIFS(O51:AC51,"0",O53:AC53,"1")</f>
        <v>0</v>
      </c>
      <c r="AF53" s="537">
        <f>COUNTIFS(O51:AC51,"0",O53:AC53,"0")</f>
        <v>0</v>
      </c>
      <c r="AG53" s="537">
        <f>SUM(AE53:AF53)</f>
        <v>0</v>
      </c>
      <c r="AH53" s="545" t="str">
        <f>IF(AG53=0," ",SUM(AE53/AG53))</f>
        <v xml:space="preserve"> </v>
      </c>
    </row>
    <row r="54" spans="1:34" s="390" customFormat="1" ht="12.75" customHeight="1" x14ac:dyDescent="0.2">
      <c r="A54" s="388"/>
      <c r="B54" s="1073"/>
      <c r="C54" s="1108" t="s">
        <v>149</v>
      </c>
      <c r="D54" s="1109"/>
      <c r="E54" s="1109"/>
      <c r="F54" s="1109"/>
      <c r="G54" s="1109"/>
      <c r="H54" s="1109"/>
      <c r="I54" s="1109"/>
      <c r="J54" s="1109"/>
      <c r="K54" s="1109"/>
      <c r="L54" s="1109"/>
      <c r="M54" s="1109"/>
      <c r="N54" s="1109"/>
      <c r="O54" s="412"/>
      <c r="P54" s="412"/>
      <c r="Q54" s="412"/>
      <c r="R54" s="412"/>
      <c r="S54" s="412"/>
      <c r="T54" s="412"/>
      <c r="U54" s="412"/>
      <c r="V54" s="412"/>
      <c r="W54" s="412"/>
      <c r="X54" s="412"/>
      <c r="Y54" s="412"/>
      <c r="Z54" s="412"/>
      <c r="AA54" s="412"/>
      <c r="AB54" s="412"/>
      <c r="AC54" s="446"/>
      <c r="AD54" s="392"/>
      <c r="AE54" s="544">
        <f>COUNTIFS(O51:AC51,"0",O54:AC54,"1")</f>
        <v>0</v>
      </c>
      <c r="AF54" s="537">
        <f>COUNTIFS(O51:AC51,"0",O54:AC54,"0")</f>
        <v>0</v>
      </c>
      <c r="AG54" s="537">
        <f>SUM(AE54:AF54)</f>
        <v>0</v>
      </c>
      <c r="AH54" s="545" t="str">
        <f>IF(AG54=0," ",SUM(AE54/AG54))</f>
        <v xml:space="preserve"> </v>
      </c>
    </row>
    <row r="55" spans="1:34" s="390" customFormat="1" ht="12.75" customHeight="1" x14ac:dyDescent="0.2">
      <c r="A55" s="388"/>
      <c r="B55" s="1102"/>
      <c r="C55" s="1108" t="s">
        <v>150</v>
      </c>
      <c r="D55" s="1109"/>
      <c r="E55" s="1109"/>
      <c r="F55" s="1109"/>
      <c r="G55" s="1109"/>
      <c r="H55" s="1109"/>
      <c r="I55" s="1109"/>
      <c r="J55" s="1109"/>
      <c r="K55" s="1109"/>
      <c r="L55" s="1109"/>
      <c r="M55" s="1109"/>
      <c r="N55" s="1109"/>
      <c r="O55" s="412"/>
      <c r="P55" s="412"/>
      <c r="Q55" s="412"/>
      <c r="R55" s="412"/>
      <c r="S55" s="412"/>
      <c r="T55" s="412"/>
      <c r="U55" s="412"/>
      <c r="V55" s="412"/>
      <c r="W55" s="412"/>
      <c r="X55" s="412"/>
      <c r="Y55" s="412"/>
      <c r="Z55" s="412"/>
      <c r="AA55" s="412"/>
      <c r="AB55" s="412"/>
      <c r="AC55" s="446"/>
      <c r="AD55" s="392"/>
      <c r="AE55" s="544">
        <f>COUNTIFS(O51:AC51,"0",O55:AC55,"1")</f>
        <v>0</v>
      </c>
      <c r="AF55" s="537">
        <f>COUNTIFS(O51:AC51,"0",O55:AC55,"0")</f>
        <v>0</v>
      </c>
      <c r="AG55" s="537">
        <f>SUM(AE55:AF55)</f>
        <v>0</v>
      </c>
      <c r="AH55" s="545" t="str">
        <f>IF(AG55=0," ",SUM(AE55/AG55))</f>
        <v xml:space="preserve"> </v>
      </c>
    </row>
    <row r="56" spans="1:34" s="390" customFormat="1" ht="12.75" customHeight="1" x14ac:dyDescent="0.2">
      <c r="A56" s="388"/>
      <c r="B56" s="523">
        <v>5.2</v>
      </c>
      <c r="C56" s="1110" t="s">
        <v>479</v>
      </c>
      <c r="D56" s="1104"/>
      <c r="E56" s="1104"/>
      <c r="F56" s="1104"/>
      <c r="G56" s="1104"/>
      <c r="H56" s="1104"/>
      <c r="I56" s="1104"/>
      <c r="J56" s="1104"/>
      <c r="K56" s="1104"/>
      <c r="L56" s="1104"/>
      <c r="M56" s="1104"/>
      <c r="N56" s="1104"/>
      <c r="O56" s="412"/>
      <c r="P56" s="412"/>
      <c r="Q56" s="412"/>
      <c r="R56" s="412"/>
      <c r="S56" s="412"/>
      <c r="T56" s="412"/>
      <c r="U56" s="412"/>
      <c r="V56" s="412"/>
      <c r="W56" s="412"/>
      <c r="X56" s="412"/>
      <c r="Y56" s="412"/>
      <c r="Z56" s="412"/>
      <c r="AA56" s="412"/>
      <c r="AB56" s="412"/>
      <c r="AC56" s="446"/>
      <c r="AD56" s="392"/>
      <c r="AE56" s="544">
        <f>COUNTIF(O56:AC56,"1")</f>
        <v>0</v>
      </c>
      <c r="AF56" s="537">
        <f>COUNTIF(O56:AC56,"0")</f>
        <v>0</v>
      </c>
      <c r="AG56" s="537">
        <f>SUM(AE56:AF56)</f>
        <v>0</v>
      </c>
      <c r="AH56" s="545" t="str">
        <f>IF(AG56=0," ",SUM(AE56/AG56))</f>
        <v xml:space="preserve"> </v>
      </c>
    </row>
    <row r="57" spans="1:34" s="390" customFormat="1" ht="12.75" customHeight="1" x14ac:dyDescent="0.2">
      <c r="A57" s="388"/>
      <c r="B57" s="1101">
        <v>5.3</v>
      </c>
      <c r="C57" s="1103" t="s">
        <v>566</v>
      </c>
      <c r="D57" s="1104"/>
      <c r="E57" s="1104"/>
      <c r="F57" s="1104"/>
      <c r="G57" s="1104"/>
      <c r="H57" s="1104"/>
      <c r="I57" s="1104"/>
      <c r="J57" s="1104"/>
      <c r="K57" s="1104"/>
      <c r="L57" s="1104"/>
      <c r="M57" s="1104"/>
      <c r="N57" s="1104"/>
      <c r="O57" s="453"/>
      <c r="P57" s="454"/>
      <c r="Q57" s="454"/>
      <c r="R57" s="454"/>
      <c r="S57" s="454"/>
      <c r="T57" s="454"/>
      <c r="U57" s="454"/>
      <c r="V57" s="454"/>
      <c r="W57" s="454"/>
      <c r="X57" s="454"/>
      <c r="Y57" s="454"/>
      <c r="Z57" s="454"/>
      <c r="AA57" s="454"/>
      <c r="AB57" s="454"/>
      <c r="AC57" s="455"/>
      <c r="AD57" s="397"/>
      <c r="AE57" s="1105"/>
      <c r="AF57" s="1106"/>
      <c r="AG57" s="1106"/>
      <c r="AH57" s="1107"/>
    </row>
    <row r="58" spans="1:34" s="390" customFormat="1" ht="12.75" customHeight="1" x14ac:dyDescent="0.2">
      <c r="A58" s="388"/>
      <c r="B58" s="1073"/>
      <c r="C58" s="1108" t="s">
        <v>148</v>
      </c>
      <c r="D58" s="1109"/>
      <c r="E58" s="1109"/>
      <c r="F58" s="1109"/>
      <c r="G58" s="1109"/>
      <c r="H58" s="1109"/>
      <c r="I58" s="1109"/>
      <c r="J58" s="1109"/>
      <c r="K58" s="1109"/>
      <c r="L58" s="1109"/>
      <c r="M58" s="1109"/>
      <c r="N58" s="1109"/>
      <c r="O58" s="412"/>
      <c r="P58" s="412"/>
      <c r="Q58" s="412"/>
      <c r="R58" s="412"/>
      <c r="S58" s="412"/>
      <c r="T58" s="412"/>
      <c r="U58" s="412"/>
      <c r="V58" s="412"/>
      <c r="W58" s="412"/>
      <c r="X58" s="412"/>
      <c r="Y58" s="412"/>
      <c r="Z58" s="412"/>
      <c r="AA58" s="412"/>
      <c r="AB58" s="412"/>
      <c r="AC58" s="446"/>
      <c r="AD58" s="392"/>
      <c r="AE58" s="544">
        <f>COUNTIFS(O56:AC56,"0",O58:AC58,"1")</f>
        <v>0</v>
      </c>
      <c r="AF58" s="537">
        <f>COUNTIFS(O56:AC56,"0",O58:AC58,"0")</f>
        <v>0</v>
      </c>
      <c r="AG58" s="537">
        <f t="shared" ref="AG58:AG63" si="4">SUM(AE58:AF58)</f>
        <v>0</v>
      </c>
      <c r="AH58" s="545" t="str">
        <f t="shared" ref="AH58:AH63" si="5">IF(AG58=0," ",SUM(AE58/AG58))</f>
        <v xml:space="preserve"> </v>
      </c>
    </row>
    <row r="59" spans="1:34" s="390" customFormat="1" ht="12.75" customHeight="1" x14ac:dyDescent="0.2">
      <c r="A59" s="388"/>
      <c r="B59" s="1073"/>
      <c r="C59" s="1108" t="s">
        <v>149</v>
      </c>
      <c r="D59" s="1109"/>
      <c r="E59" s="1109"/>
      <c r="F59" s="1109"/>
      <c r="G59" s="1109"/>
      <c r="H59" s="1109"/>
      <c r="I59" s="1109"/>
      <c r="J59" s="1109"/>
      <c r="K59" s="1109"/>
      <c r="L59" s="1109"/>
      <c r="M59" s="1109"/>
      <c r="N59" s="1109"/>
      <c r="O59" s="412"/>
      <c r="P59" s="412"/>
      <c r="Q59" s="412"/>
      <c r="R59" s="412"/>
      <c r="S59" s="412"/>
      <c r="T59" s="412"/>
      <c r="U59" s="412"/>
      <c r="V59" s="412"/>
      <c r="W59" s="412"/>
      <c r="X59" s="412"/>
      <c r="Y59" s="412"/>
      <c r="Z59" s="412"/>
      <c r="AA59" s="412"/>
      <c r="AB59" s="412"/>
      <c r="AC59" s="446"/>
      <c r="AD59" s="392"/>
      <c r="AE59" s="544">
        <f>COUNTIFS(O56:AC56,"0",O59:AC59,"1")</f>
        <v>0</v>
      </c>
      <c r="AF59" s="537">
        <f>COUNTIFS(O56:AC56,"0",O59:AC59,"0")</f>
        <v>0</v>
      </c>
      <c r="AG59" s="537">
        <f t="shared" si="4"/>
        <v>0</v>
      </c>
      <c r="AH59" s="545" t="str">
        <f t="shared" si="5"/>
        <v xml:space="preserve"> </v>
      </c>
    </row>
    <row r="60" spans="1:34" s="390" customFormat="1" ht="12.75" customHeight="1" thickBot="1" x14ac:dyDescent="0.25">
      <c r="A60" s="388"/>
      <c r="B60" s="1074"/>
      <c r="C60" s="1111" t="s">
        <v>150</v>
      </c>
      <c r="D60" s="1112"/>
      <c r="E60" s="1112"/>
      <c r="F60" s="1112"/>
      <c r="G60" s="1112"/>
      <c r="H60" s="1112"/>
      <c r="I60" s="1112"/>
      <c r="J60" s="1112"/>
      <c r="K60" s="1112"/>
      <c r="L60" s="1112"/>
      <c r="M60" s="1112"/>
      <c r="N60" s="1112"/>
      <c r="O60" s="415"/>
      <c r="P60" s="415"/>
      <c r="Q60" s="415"/>
      <c r="R60" s="415"/>
      <c r="S60" s="415"/>
      <c r="T60" s="415"/>
      <c r="U60" s="415"/>
      <c r="V60" s="415"/>
      <c r="W60" s="415"/>
      <c r="X60" s="415"/>
      <c r="Y60" s="415"/>
      <c r="Z60" s="415"/>
      <c r="AA60" s="415"/>
      <c r="AB60" s="415"/>
      <c r="AC60" s="459"/>
      <c r="AD60" s="392"/>
      <c r="AE60" s="546">
        <f>COUNTIFS(O56:AC56,"0",O60:AC60,"1")</f>
        <v>0</v>
      </c>
      <c r="AF60" s="547">
        <f>COUNTIFS(O56:AC56,"0",O60:AC60,"0")</f>
        <v>0</v>
      </c>
      <c r="AG60" s="547">
        <f t="shared" si="4"/>
        <v>0</v>
      </c>
      <c r="AH60" s="548" t="str">
        <f t="shared" si="5"/>
        <v xml:space="preserve"> </v>
      </c>
    </row>
    <row r="61" spans="1:34" s="390" customFormat="1" ht="12.75" customHeight="1" x14ac:dyDescent="0.2">
      <c r="A61" s="388"/>
      <c r="B61" s="540">
        <v>6</v>
      </c>
      <c r="C61" s="819" t="s">
        <v>480</v>
      </c>
      <c r="D61" s="1090"/>
      <c r="E61" s="1090"/>
      <c r="F61" s="1090"/>
      <c r="G61" s="1090"/>
      <c r="H61" s="1090"/>
      <c r="I61" s="1090"/>
      <c r="J61" s="1090"/>
      <c r="K61" s="1090"/>
      <c r="L61" s="1090"/>
      <c r="M61" s="1090"/>
      <c r="N61" s="1090"/>
      <c r="O61" s="451"/>
      <c r="P61" s="451"/>
      <c r="Q61" s="451"/>
      <c r="R61" s="451"/>
      <c r="S61" s="451"/>
      <c r="T61" s="451"/>
      <c r="U61" s="451"/>
      <c r="V61" s="451"/>
      <c r="W61" s="451"/>
      <c r="X61" s="451"/>
      <c r="Y61" s="451"/>
      <c r="Z61" s="451"/>
      <c r="AA61" s="451"/>
      <c r="AB61" s="451"/>
      <c r="AC61" s="452"/>
      <c r="AD61" s="392"/>
      <c r="AE61" s="447">
        <f>SUM(O61:AC61)</f>
        <v>0</v>
      </c>
      <c r="AF61" s="448">
        <f>COUNTIF(O61:AC61,"0")</f>
        <v>0</v>
      </c>
      <c r="AG61" s="448">
        <f t="shared" si="4"/>
        <v>0</v>
      </c>
      <c r="AH61" s="449" t="str">
        <f t="shared" si="5"/>
        <v xml:space="preserve"> </v>
      </c>
    </row>
    <row r="62" spans="1:34" s="390" customFormat="1" ht="12.75" customHeight="1" x14ac:dyDescent="0.2">
      <c r="A62" s="388"/>
      <c r="B62" s="541">
        <v>6.1</v>
      </c>
      <c r="C62" s="1113" t="s">
        <v>793</v>
      </c>
      <c r="D62" s="1094"/>
      <c r="E62" s="1094"/>
      <c r="F62" s="1094"/>
      <c r="G62" s="1094"/>
      <c r="H62" s="1094"/>
      <c r="I62" s="1094"/>
      <c r="J62" s="1094"/>
      <c r="K62" s="1094"/>
      <c r="L62" s="1094"/>
      <c r="M62" s="1094"/>
      <c r="N62" s="1094"/>
      <c r="O62" s="412"/>
      <c r="P62" s="412"/>
      <c r="Q62" s="412"/>
      <c r="R62" s="412"/>
      <c r="S62" s="412"/>
      <c r="T62" s="412"/>
      <c r="U62" s="412"/>
      <c r="V62" s="412"/>
      <c r="W62" s="412"/>
      <c r="X62" s="412"/>
      <c r="Y62" s="412"/>
      <c r="Z62" s="412"/>
      <c r="AA62" s="412"/>
      <c r="AB62" s="412"/>
      <c r="AC62" s="446"/>
      <c r="AD62" s="392"/>
      <c r="AE62" s="456">
        <f>COUNTIFS(O61:AC61,"1",O62:AC62,"1")</f>
        <v>0</v>
      </c>
      <c r="AF62" s="457">
        <f>COUNTIFS(O61:AC61,"1",O62:AC62,"0")</f>
        <v>0</v>
      </c>
      <c r="AG62" s="457">
        <f t="shared" si="4"/>
        <v>0</v>
      </c>
      <c r="AH62" s="458" t="str">
        <f t="shared" si="5"/>
        <v xml:space="preserve"> </v>
      </c>
    </row>
    <row r="63" spans="1:34" s="390" customFormat="1" ht="25.5" customHeight="1" thickBot="1" x14ac:dyDescent="0.25">
      <c r="A63" s="388"/>
      <c r="B63" s="542">
        <v>6.2</v>
      </c>
      <c r="C63" s="1114" t="s">
        <v>567</v>
      </c>
      <c r="D63" s="1115"/>
      <c r="E63" s="1115"/>
      <c r="F63" s="1115"/>
      <c r="G63" s="1115"/>
      <c r="H63" s="1115"/>
      <c r="I63" s="1115"/>
      <c r="J63" s="1115"/>
      <c r="K63" s="1115"/>
      <c r="L63" s="1115"/>
      <c r="M63" s="1115"/>
      <c r="N63" s="1115"/>
      <c r="O63" s="415"/>
      <c r="P63" s="415"/>
      <c r="Q63" s="415"/>
      <c r="R63" s="415"/>
      <c r="S63" s="415"/>
      <c r="T63" s="415"/>
      <c r="U63" s="415"/>
      <c r="V63" s="415"/>
      <c r="W63" s="415"/>
      <c r="X63" s="415"/>
      <c r="Y63" s="415"/>
      <c r="Z63" s="415"/>
      <c r="AA63" s="415"/>
      <c r="AB63" s="415"/>
      <c r="AC63" s="459"/>
      <c r="AD63" s="392"/>
      <c r="AE63" s="460">
        <f>COUNTIFS(O61:AC61,"1",O63:AC63,"1")</f>
        <v>0</v>
      </c>
      <c r="AF63" s="461">
        <f>COUNTIFS(O61:AC61,"1",O63:AC63,"0")</f>
        <v>0</v>
      </c>
      <c r="AG63" s="461">
        <f t="shared" si="4"/>
        <v>0</v>
      </c>
      <c r="AH63" s="462" t="str">
        <f t="shared" si="5"/>
        <v xml:space="preserve"> </v>
      </c>
    </row>
    <row r="64" spans="1:34" s="390" customFormat="1" ht="12.75" x14ac:dyDescent="0.2">
      <c r="A64" s="388"/>
      <c r="B64" s="388"/>
      <c r="C64" s="388"/>
      <c r="D64" s="388"/>
      <c r="E64" s="388"/>
      <c r="F64" s="388"/>
      <c r="G64" s="388"/>
      <c r="H64" s="388"/>
      <c r="I64" s="388"/>
      <c r="J64" s="388"/>
      <c r="K64" s="388"/>
      <c r="L64" s="388"/>
      <c r="M64" s="388"/>
      <c r="N64" s="388"/>
      <c r="O64" s="389"/>
      <c r="P64" s="389"/>
      <c r="Q64" s="389"/>
      <c r="R64" s="389"/>
      <c r="S64" s="389"/>
      <c r="T64" s="389"/>
      <c r="U64" s="389"/>
      <c r="V64" s="389"/>
      <c r="W64" s="389"/>
      <c r="X64" s="389"/>
      <c r="Y64" s="389"/>
      <c r="Z64" s="389"/>
      <c r="AA64" s="389"/>
      <c r="AB64" s="389"/>
      <c r="AC64" s="389"/>
      <c r="AD64" s="388"/>
      <c r="AE64" s="388"/>
      <c r="AF64" s="388"/>
      <c r="AG64" s="388"/>
      <c r="AH64" s="388"/>
    </row>
    <row r="65" spans="1:34" s="390" customFormat="1" ht="13.5" thickBot="1" x14ac:dyDescent="0.25">
      <c r="A65" s="388"/>
      <c r="B65" s="388"/>
      <c r="C65" s="388"/>
      <c r="D65" s="388"/>
      <c r="E65" s="388"/>
      <c r="F65" s="388"/>
      <c r="G65" s="388"/>
      <c r="H65" s="388"/>
      <c r="I65" s="388"/>
      <c r="J65" s="388"/>
      <c r="K65" s="388"/>
      <c r="L65" s="388"/>
      <c r="M65" s="388"/>
      <c r="N65" s="388"/>
      <c r="O65" s="389"/>
      <c r="P65" s="389"/>
      <c r="Q65" s="389"/>
      <c r="R65" s="389"/>
      <c r="S65" s="389"/>
      <c r="T65" s="389"/>
      <c r="U65" s="389"/>
      <c r="V65" s="389"/>
      <c r="W65" s="389"/>
      <c r="X65" s="389"/>
      <c r="Y65" s="389"/>
      <c r="Z65" s="389"/>
      <c r="AA65" s="389"/>
      <c r="AB65" s="389"/>
      <c r="AC65" s="389"/>
      <c r="AD65" s="388"/>
      <c r="AE65" s="388"/>
      <c r="AF65" s="388"/>
      <c r="AG65" s="388"/>
      <c r="AH65" s="388"/>
    </row>
    <row r="66" spans="1:34" s="466" customFormat="1" ht="27" customHeight="1" x14ac:dyDescent="0.25">
      <c r="A66" s="467"/>
      <c r="B66" s="1060" t="s">
        <v>370</v>
      </c>
      <c r="C66" s="1061"/>
      <c r="D66" s="1061"/>
      <c r="E66" s="1061"/>
      <c r="F66" s="1061"/>
      <c r="G66" s="1061"/>
      <c r="H66" s="1061"/>
      <c r="I66" s="1061"/>
      <c r="J66" s="1061"/>
      <c r="K66" s="1061"/>
      <c r="L66" s="1061"/>
      <c r="M66" s="1061"/>
      <c r="N66" s="1062"/>
      <c r="O66" s="465"/>
      <c r="P66" s="465"/>
      <c r="Q66" s="465"/>
      <c r="R66" s="467"/>
      <c r="S66" s="467"/>
      <c r="T66" s="467"/>
      <c r="U66" s="467"/>
      <c r="V66" s="467"/>
      <c r="W66" s="467"/>
      <c r="X66" s="467"/>
      <c r="Y66" s="467"/>
      <c r="Z66" s="467"/>
      <c r="AA66" s="467"/>
      <c r="AB66" s="467"/>
      <c r="AC66" s="467"/>
      <c r="AD66" s="467"/>
      <c r="AE66" s="467"/>
      <c r="AF66" s="467"/>
      <c r="AG66" s="467"/>
      <c r="AH66" s="467"/>
    </row>
    <row r="67" spans="1:34" s="466" customFormat="1" ht="78.75" customHeight="1" thickBot="1" x14ac:dyDescent="0.3">
      <c r="A67" s="467"/>
      <c r="B67" s="710" t="s">
        <v>855</v>
      </c>
      <c r="C67" s="1063"/>
      <c r="D67" s="1063"/>
      <c r="E67" s="1063"/>
      <c r="F67" s="1063"/>
      <c r="G67" s="1063"/>
      <c r="H67" s="1063"/>
      <c r="I67" s="1063"/>
      <c r="J67" s="1063"/>
      <c r="K67" s="1063"/>
      <c r="L67" s="1063"/>
      <c r="M67" s="1063"/>
      <c r="N67" s="1064"/>
      <c r="O67" s="389"/>
      <c r="P67" s="467"/>
      <c r="Q67" s="467"/>
      <c r="R67" s="467"/>
      <c r="S67" s="467"/>
      <c r="T67" s="467"/>
      <c r="U67" s="467"/>
      <c r="V67" s="467"/>
      <c r="W67" s="467"/>
      <c r="X67" s="467"/>
      <c r="Y67" s="467"/>
      <c r="Z67" s="467"/>
      <c r="AA67" s="467"/>
      <c r="AB67" s="467"/>
      <c r="AC67" s="467"/>
      <c r="AD67" s="467"/>
      <c r="AE67" s="467"/>
      <c r="AF67" s="467"/>
      <c r="AG67" s="467"/>
      <c r="AH67" s="467"/>
    </row>
    <row r="68" spans="1:34" s="466" customFormat="1" ht="12.75" x14ac:dyDescent="0.2">
      <c r="A68" s="467"/>
      <c r="B68" s="388"/>
      <c r="C68" s="388"/>
      <c r="D68" s="388"/>
      <c r="E68" s="388"/>
      <c r="F68" s="388"/>
      <c r="G68" s="388"/>
      <c r="H68" s="388"/>
      <c r="I68" s="388"/>
      <c r="J68" s="388"/>
      <c r="K68" s="388"/>
      <c r="L68" s="388"/>
      <c r="M68" s="388"/>
      <c r="N68" s="388"/>
      <c r="O68" s="389"/>
      <c r="P68" s="467"/>
      <c r="Q68" s="467"/>
      <c r="R68" s="467"/>
      <c r="S68" s="467"/>
      <c r="T68" s="467"/>
      <c r="U68" s="467"/>
      <c r="V68" s="467"/>
      <c r="W68" s="467"/>
      <c r="X68" s="467"/>
      <c r="Y68" s="467"/>
      <c r="Z68" s="467"/>
      <c r="AA68" s="467"/>
      <c r="AB68" s="467"/>
      <c r="AC68" s="467"/>
      <c r="AD68" s="467"/>
      <c r="AE68" s="467"/>
      <c r="AF68" s="467"/>
      <c r="AG68" s="467"/>
      <c r="AH68" s="467"/>
    </row>
    <row r="69" spans="1:34" s="466" customFormat="1" ht="12.75" x14ac:dyDescent="0.2">
      <c r="A69" s="467"/>
      <c r="B69" s="388"/>
      <c r="C69" s="388"/>
      <c r="D69" s="388"/>
      <c r="E69" s="388"/>
      <c r="F69" s="388"/>
      <c r="G69" s="388"/>
      <c r="H69" s="388"/>
      <c r="I69" s="388"/>
      <c r="J69" s="388"/>
      <c r="K69" s="388"/>
      <c r="L69" s="388"/>
      <c r="M69" s="388"/>
      <c r="N69" s="388"/>
      <c r="O69" s="389"/>
      <c r="P69" s="467"/>
      <c r="Q69" s="467"/>
      <c r="R69" s="467"/>
      <c r="S69" s="467"/>
      <c r="T69" s="467"/>
      <c r="U69" s="467"/>
      <c r="V69" s="467"/>
      <c r="W69" s="467"/>
      <c r="X69" s="467"/>
      <c r="Y69" s="467"/>
      <c r="Z69" s="467"/>
      <c r="AA69" s="467"/>
      <c r="AB69" s="467"/>
      <c r="AC69" s="467"/>
      <c r="AD69" s="467"/>
      <c r="AE69" s="467"/>
      <c r="AF69" s="467"/>
      <c r="AG69" s="467"/>
      <c r="AH69" s="467"/>
    </row>
    <row r="70" spans="1:34" s="466" customFormat="1" ht="14.25" customHeight="1" x14ac:dyDescent="0.25">
      <c r="A70" s="467"/>
      <c r="B70" s="1065" t="s">
        <v>255</v>
      </c>
      <c r="C70" s="1065"/>
      <c r="D70" s="1065"/>
      <c r="E70" s="1065"/>
      <c r="F70" s="1065"/>
      <c r="G70" s="1065"/>
      <c r="H70" s="1065"/>
      <c r="I70" s="1065"/>
      <c r="J70" s="1065"/>
      <c r="K70" s="1065"/>
      <c r="L70" s="1065"/>
      <c r="M70" s="1065"/>
      <c r="N70" s="1065"/>
      <c r="O70" s="467"/>
      <c r="P70" s="467"/>
      <c r="Q70" s="467"/>
      <c r="R70" s="467"/>
      <c r="S70" s="467"/>
      <c r="T70" s="467"/>
      <c r="U70" s="467"/>
      <c r="V70" s="467"/>
      <c r="W70" s="467"/>
      <c r="X70" s="467"/>
      <c r="Y70" s="467"/>
      <c r="Z70" s="467"/>
      <c r="AA70" s="467"/>
      <c r="AB70" s="467"/>
      <c r="AC70" s="467"/>
      <c r="AD70" s="467"/>
      <c r="AE70" s="467"/>
      <c r="AF70" s="467"/>
      <c r="AG70" s="467"/>
      <c r="AH70" s="467"/>
    </row>
    <row r="71" spans="1:34" s="466" customFormat="1" ht="12.75" x14ac:dyDescent="0.2">
      <c r="A71" s="467"/>
      <c r="B71" s="388"/>
      <c r="C71" s="388"/>
      <c r="D71" s="388"/>
      <c r="E71" s="388"/>
      <c r="F71" s="388"/>
      <c r="G71" s="388"/>
      <c r="H71" s="388"/>
      <c r="I71" s="388"/>
      <c r="J71" s="388"/>
      <c r="K71" s="388"/>
      <c r="L71" s="388"/>
      <c r="M71" s="388"/>
      <c r="N71" s="388"/>
      <c r="O71" s="389"/>
      <c r="P71" s="467"/>
      <c r="Q71" s="467"/>
      <c r="R71" s="467"/>
      <c r="S71" s="467"/>
      <c r="T71" s="467"/>
      <c r="U71" s="467"/>
      <c r="V71" s="467"/>
      <c r="W71" s="467"/>
      <c r="X71" s="467"/>
      <c r="Y71" s="467"/>
      <c r="Z71" s="467"/>
      <c r="AA71" s="467"/>
      <c r="AB71" s="467"/>
      <c r="AC71" s="467"/>
      <c r="AD71" s="467"/>
      <c r="AE71" s="467"/>
      <c r="AF71" s="467"/>
      <c r="AG71" s="467"/>
      <c r="AH71" s="467"/>
    </row>
    <row r="72" spans="1:34" s="466" customFormat="1" ht="12.75" x14ac:dyDescent="0.2">
      <c r="A72" s="467"/>
      <c r="B72" s="388"/>
      <c r="C72" s="388"/>
      <c r="D72" s="388"/>
      <c r="E72" s="388"/>
      <c r="F72" s="388"/>
      <c r="G72" s="388"/>
      <c r="H72" s="388"/>
      <c r="I72" s="388"/>
      <c r="J72" s="388"/>
      <c r="K72" s="388"/>
      <c r="L72" s="388"/>
      <c r="M72" s="388"/>
      <c r="N72" s="388"/>
      <c r="O72" s="389"/>
      <c r="P72" s="467"/>
      <c r="Q72" s="467"/>
      <c r="R72" s="467"/>
      <c r="S72" s="467"/>
      <c r="T72" s="467"/>
      <c r="U72" s="467"/>
      <c r="V72" s="467"/>
      <c r="W72" s="467"/>
      <c r="X72" s="467"/>
      <c r="Y72" s="467"/>
      <c r="Z72" s="467"/>
      <c r="AA72" s="467"/>
      <c r="AB72" s="467"/>
      <c r="AC72" s="467"/>
      <c r="AD72" s="467"/>
      <c r="AE72" s="467"/>
      <c r="AF72" s="467"/>
      <c r="AG72" s="467"/>
      <c r="AH72" s="467"/>
    </row>
    <row r="73" spans="1:34" s="466" customFormat="1" ht="12.75" x14ac:dyDescent="0.2">
      <c r="A73" s="467"/>
      <c r="B73" s="388"/>
      <c r="C73" s="388"/>
      <c r="D73" s="388"/>
      <c r="E73" s="388"/>
      <c r="F73" s="388"/>
      <c r="G73" s="388"/>
      <c r="H73" s="388"/>
      <c r="I73" s="388"/>
      <c r="J73" s="388"/>
      <c r="K73" s="388"/>
      <c r="L73" s="388"/>
      <c r="M73" s="388"/>
      <c r="N73" s="388"/>
      <c r="O73" s="389"/>
      <c r="P73" s="467"/>
      <c r="Q73" s="467"/>
      <c r="R73" s="467"/>
      <c r="S73" s="467"/>
      <c r="T73" s="467"/>
      <c r="U73" s="467"/>
      <c r="V73" s="467"/>
      <c r="W73" s="467"/>
      <c r="X73" s="467"/>
      <c r="Y73" s="467"/>
      <c r="Z73" s="467"/>
      <c r="AA73" s="467"/>
      <c r="AB73" s="467"/>
      <c r="AC73" s="467"/>
      <c r="AD73" s="467"/>
      <c r="AE73" s="467"/>
      <c r="AF73" s="467"/>
      <c r="AG73" s="467"/>
      <c r="AH73" s="467"/>
    </row>
    <row r="74" spans="1:34" s="466" customFormat="1" ht="12.75" x14ac:dyDescent="0.2">
      <c r="A74" s="467"/>
      <c r="B74" s="388"/>
      <c r="C74" s="388"/>
      <c r="D74" s="388"/>
      <c r="E74" s="388"/>
      <c r="F74" s="388"/>
      <c r="G74" s="388"/>
      <c r="H74" s="388"/>
      <c r="I74" s="388"/>
      <c r="J74" s="388"/>
      <c r="K74" s="388"/>
      <c r="L74" s="388"/>
      <c r="M74" s="388"/>
      <c r="N74" s="388"/>
      <c r="O74" s="389"/>
      <c r="P74" s="467"/>
      <c r="Q74" s="467"/>
      <c r="R74" s="467"/>
      <c r="S74" s="467"/>
      <c r="T74" s="467"/>
      <c r="U74" s="467"/>
      <c r="V74" s="467"/>
      <c r="W74" s="467"/>
      <c r="X74" s="467"/>
      <c r="Y74" s="467"/>
      <c r="Z74" s="467"/>
      <c r="AA74" s="467"/>
      <c r="AB74" s="467"/>
      <c r="AC74" s="467"/>
      <c r="AD74" s="467"/>
      <c r="AE74" s="467"/>
      <c r="AF74" s="467"/>
      <c r="AG74" s="467"/>
      <c r="AH74" s="467"/>
    </row>
    <row r="75" spans="1:34" s="466" customFormat="1" ht="117" customHeight="1" x14ac:dyDescent="0.25">
      <c r="A75" s="467"/>
      <c r="B75" s="804" t="s">
        <v>856</v>
      </c>
      <c r="C75" s="1056"/>
      <c r="D75" s="1056"/>
      <c r="E75" s="1056"/>
      <c r="F75" s="1056"/>
      <c r="G75" s="1056"/>
      <c r="H75" s="1056"/>
      <c r="I75" s="1056"/>
      <c r="J75" s="1056"/>
      <c r="K75" s="1056"/>
      <c r="L75" s="1056"/>
      <c r="M75" s="1056"/>
      <c r="N75" s="1056"/>
      <c r="O75" s="468"/>
      <c r="P75" s="468"/>
      <c r="Q75" s="468"/>
      <c r="R75" s="467"/>
      <c r="S75" s="467"/>
      <c r="T75" s="467"/>
      <c r="U75" s="467"/>
      <c r="V75" s="467"/>
      <c r="W75" s="467"/>
      <c r="X75" s="467"/>
      <c r="Y75" s="467"/>
      <c r="Z75" s="467"/>
      <c r="AA75" s="467"/>
      <c r="AB75" s="467"/>
      <c r="AC75" s="467"/>
      <c r="AD75" s="467"/>
      <c r="AE75" s="467"/>
      <c r="AF75" s="467"/>
      <c r="AG75" s="467"/>
      <c r="AH75" s="467"/>
    </row>
  </sheetData>
  <mergeCells count="70">
    <mergeCell ref="AE46:AH49"/>
    <mergeCell ref="AC46:AC49"/>
    <mergeCell ref="AB46:AB49"/>
    <mergeCell ref="AA46:AA49"/>
    <mergeCell ref="Z46:Z49"/>
    <mergeCell ref="Y46:Y49"/>
    <mergeCell ref="C45:N45"/>
    <mergeCell ref="B46:B49"/>
    <mergeCell ref="C46:N49"/>
    <mergeCell ref="S46:S49"/>
    <mergeCell ref="R46:R49"/>
    <mergeCell ref="Q46:Q49"/>
    <mergeCell ref="P46:P49"/>
    <mergeCell ref="O46:O49"/>
    <mergeCell ref="U46:U49"/>
    <mergeCell ref="T46:T49"/>
    <mergeCell ref="X46:X49"/>
    <mergeCell ref="W46:W49"/>
    <mergeCell ref="V46:V49"/>
    <mergeCell ref="B75:N75"/>
    <mergeCell ref="C61:N61"/>
    <mergeCell ref="C62:N62"/>
    <mergeCell ref="C63:N63"/>
    <mergeCell ref="B66:N66"/>
    <mergeCell ref="B67:N67"/>
    <mergeCell ref="B70:N70"/>
    <mergeCell ref="C56:N56"/>
    <mergeCell ref="B57:B60"/>
    <mergeCell ref="C57:N57"/>
    <mergeCell ref="AE57:AH57"/>
    <mergeCell ref="C58:N58"/>
    <mergeCell ref="C59:N59"/>
    <mergeCell ref="C60:N60"/>
    <mergeCell ref="C50:N50"/>
    <mergeCell ref="C51:N51"/>
    <mergeCell ref="B52:B55"/>
    <mergeCell ref="C52:N52"/>
    <mergeCell ref="AE52:AH52"/>
    <mergeCell ref="C53:N53"/>
    <mergeCell ref="C54:N54"/>
    <mergeCell ref="C55:N55"/>
    <mergeCell ref="B39:B44"/>
    <mergeCell ref="C39:N39"/>
    <mergeCell ref="AE39:AH42"/>
    <mergeCell ref="C40:N40"/>
    <mergeCell ref="C41:N41"/>
    <mergeCell ref="C42:N42"/>
    <mergeCell ref="C43:N43"/>
    <mergeCell ref="C44:N44"/>
    <mergeCell ref="B30:B38"/>
    <mergeCell ref="C30:N30"/>
    <mergeCell ref="AE30:AH35"/>
    <mergeCell ref="C31:N31"/>
    <mergeCell ref="C32:N32"/>
    <mergeCell ref="C33:N33"/>
    <mergeCell ref="C35:N35"/>
    <mergeCell ref="C38:N38"/>
    <mergeCell ref="C34:N34"/>
    <mergeCell ref="B29:N29"/>
    <mergeCell ref="B18:G18"/>
    <mergeCell ref="H18:K18"/>
    <mergeCell ref="L18:N18"/>
    <mergeCell ref="B19:G19"/>
    <mergeCell ref="H19:K19"/>
    <mergeCell ref="L19:N19"/>
    <mergeCell ref="B20:N20"/>
    <mergeCell ref="B21:N21"/>
    <mergeCell ref="B23:N23"/>
    <mergeCell ref="B24:N24"/>
    <mergeCell ref="C26:N26"/>
  </mergeCells>
  <conditionalFormatting sqref="O50:AC51 O53:AC56 O58:AC63">
    <cfRule type="containsText" dxfId="652" priority="157" operator="containsText" text="n/a">
      <formula>NOT(ISERROR(SEARCH("n/a",O50)))</formula>
    </cfRule>
    <cfRule type="containsText" dxfId="651" priority="158" operator="containsText" text="0">
      <formula>NOT(ISERROR(SEARCH("0",O50)))</formula>
    </cfRule>
    <cfRule type="containsText" dxfId="650" priority="159" operator="containsText" text="1">
      <formula>NOT(ISERROR(SEARCH("1",O50)))</formula>
    </cfRule>
  </conditionalFormatting>
  <conditionalFormatting sqref="O43:AC43">
    <cfRule type="containsText" dxfId="649" priority="154" operator="containsText" text="n/a">
      <formula>NOT(ISERROR(SEARCH("n/a",O43)))</formula>
    </cfRule>
    <cfRule type="containsText" dxfId="648" priority="155" operator="containsText" text="0">
      <formula>NOT(ISERROR(SEARCH("0",O43)))</formula>
    </cfRule>
    <cfRule type="containsText" dxfId="647" priority="156" operator="containsText" text="1">
      <formula>NOT(ISERROR(SEARCH("1",O43)))</formula>
    </cfRule>
  </conditionalFormatting>
  <conditionalFormatting sqref="O53:O55">
    <cfRule type="expression" dxfId="646" priority="108">
      <formula>UPPER($O$51)="1"</formula>
    </cfRule>
    <cfRule type="expression" dxfId="645" priority="153">
      <formula>UPPER($O$108)="1"</formula>
    </cfRule>
  </conditionalFormatting>
  <conditionalFormatting sqref="P53:P55">
    <cfRule type="expression" dxfId="644" priority="107">
      <formula>UPPER($P$51)="1"</formula>
    </cfRule>
    <cfRule type="expression" dxfId="643" priority="152">
      <formula>UPPER($P$108)="1"</formula>
    </cfRule>
  </conditionalFormatting>
  <conditionalFormatting sqref="Q53:Q55">
    <cfRule type="expression" dxfId="642" priority="106">
      <formula>UPPER($Q$51)="1"</formula>
    </cfRule>
    <cfRule type="expression" dxfId="641" priority="151">
      <formula>UPPER($Q$108)="1"</formula>
    </cfRule>
  </conditionalFormatting>
  <conditionalFormatting sqref="R53:R55">
    <cfRule type="expression" dxfId="640" priority="105">
      <formula>UPPER($R$51)="1"</formula>
    </cfRule>
    <cfRule type="expression" dxfId="639" priority="150">
      <formula>UPPER($R$108)="1"</formula>
    </cfRule>
  </conditionalFormatting>
  <conditionalFormatting sqref="S53:S55">
    <cfRule type="expression" dxfId="638" priority="104">
      <formula>UPPER($S$51)="1"</formula>
    </cfRule>
    <cfRule type="expression" dxfId="637" priority="149">
      <formula>UPPER($S$108)="1"</formula>
    </cfRule>
  </conditionalFormatting>
  <conditionalFormatting sqref="T53:T55">
    <cfRule type="expression" dxfId="636" priority="103">
      <formula>UPPER($T$51)="1"</formula>
    </cfRule>
    <cfRule type="expression" dxfId="635" priority="148">
      <formula>UPPER($T$108)="1"</formula>
    </cfRule>
  </conditionalFormatting>
  <conditionalFormatting sqref="U53:U55">
    <cfRule type="expression" dxfId="634" priority="102">
      <formula>UPPER($U$51)="1"</formula>
    </cfRule>
    <cfRule type="expression" dxfId="633" priority="147">
      <formula>UPPER($U$108)="1"</formula>
    </cfRule>
  </conditionalFormatting>
  <conditionalFormatting sqref="V53:V55">
    <cfRule type="expression" dxfId="632" priority="101">
      <formula>UPPER($V$51)="1"</formula>
    </cfRule>
    <cfRule type="expression" dxfId="631" priority="146">
      <formula>UPPER($V$108)="1"</formula>
    </cfRule>
  </conditionalFormatting>
  <conditionalFormatting sqref="W53:W55">
    <cfRule type="expression" dxfId="630" priority="100">
      <formula>UPPER($W$51)="1"</formula>
    </cfRule>
    <cfRule type="expression" dxfId="629" priority="145">
      <formula>UPPER($W$108)="1"</formula>
    </cfRule>
  </conditionalFormatting>
  <conditionalFormatting sqref="X53:X55">
    <cfRule type="expression" dxfId="628" priority="99">
      <formula>UPPER($X$51)="1"</formula>
    </cfRule>
    <cfRule type="expression" dxfId="627" priority="144">
      <formula>UPPER($X$108)="1"</formula>
    </cfRule>
  </conditionalFormatting>
  <conditionalFormatting sqref="Y53:Y55">
    <cfRule type="expression" dxfId="626" priority="98">
      <formula>UPPER($Y$51)="1"</formula>
    </cfRule>
    <cfRule type="expression" dxfId="625" priority="143">
      <formula>UPPER($Y$108)="1"</formula>
    </cfRule>
  </conditionalFormatting>
  <conditionalFormatting sqref="Z53:Z55">
    <cfRule type="expression" dxfId="624" priority="97">
      <formula>UPPER($Z$51)="1"</formula>
    </cfRule>
    <cfRule type="expression" dxfId="623" priority="142">
      <formula>UPPER($Z$108)="1"</formula>
    </cfRule>
  </conditionalFormatting>
  <conditionalFormatting sqref="AA53:AA55">
    <cfRule type="expression" dxfId="622" priority="96">
      <formula>UPPER($AA$51)="1"</formula>
    </cfRule>
    <cfRule type="expression" dxfId="621" priority="141">
      <formula>UPPER($AA$108)="1"</formula>
    </cfRule>
  </conditionalFormatting>
  <conditionalFormatting sqref="AB53:AB55">
    <cfRule type="expression" dxfId="620" priority="95">
      <formula>UPPER($AB$51)="1"</formula>
    </cfRule>
    <cfRule type="expression" dxfId="619" priority="140">
      <formula>UPPER($AB$108)="1"</formula>
    </cfRule>
  </conditionalFormatting>
  <conditionalFormatting sqref="AC53:AC55">
    <cfRule type="expression" dxfId="618" priority="94">
      <formula>UPPER($AC$51)="1"</formula>
    </cfRule>
    <cfRule type="expression" dxfId="617" priority="139">
      <formula>UPPER($AC$108)="1"</formula>
    </cfRule>
  </conditionalFormatting>
  <conditionalFormatting sqref="O58:O60">
    <cfRule type="expression" dxfId="616" priority="93">
      <formula>UPPER($O$56)="1"</formula>
    </cfRule>
    <cfRule type="expression" dxfId="615" priority="138">
      <formula>UPPER($O$113)="1"</formula>
    </cfRule>
  </conditionalFormatting>
  <conditionalFormatting sqref="P58:P60">
    <cfRule type="expression" dxfId="614" priority="92">
      <formula>UPPER($P$56)="1"</formula>
    </cfRule>
    <cfRule type="expression" dxfId="613" priority="137">
      <formula>UPPER($P$113)="1"</formula>
    </cfRule>
  </conditionalFormatting>
  <conditionalFormatting sqref="Q58:Q60">
    <cfRule type="expression" dxfId="612" priority="91">
      <formula>UPPER($Q$56)="1"</formula>
    </cfRule>
    <cfRule type="expression" dxfId="611" priority="136">
      <formula>UPPER($Q$113)="1"</formula>
    </cfRule>
  </conditionalFormatting>
  <conditionalFormatting sqref="R58:R60">
    <cfRule type="expression" dxfId="610" priority="90">
      <formula>UPPER($R$56)="1"</formula>
    </cfRule>
    <cfRule type="expression" dxfId="609" priority="135">
      <formula>UPPER($R$113)="1"</formula>
    </cfRule>
  </conditionalFormatting>
  <conditionalFormatting sqref="S58:S60">
    <cfRule type="expression" dxfId="608" priority="89">
      <formula>UPPER($S$56)="1"</formula>
    </cfRule>
    <cfRule type="expression" dxfId="607" priority="134">
      <formula>UPPER($S$113)="1"</formula>
    </cfRule>
  </conditionalFormatting>
  <conditionalFormatting sqref="T58:T60">
    <cfRule type="expression" dxfId="606" priority="88">
      <formula>UPPER($T$56)="1"</formula>
    </cfRule>
    <cfRule type="expression" dxfId="605" priority="133">
      <formula>UPPER($T$113)="1"</formula>
    </cfRule>
  </conditionalFormatting>
  <conditionalFormatting sqref="U58:U60">
    <cfRule type="expression" dxfId="604" priority="87">
      <formula>UPPER($U$56)="1"</formula>
    </cfRule>
    <cfRule type="expression" dxfId="603" priority="132">
      <formula>UPPER($U$113)="1"</formula>
    </cfRule>
  </conditionalFormatting>
  <conditionalFormatting sqref="V58:V60">
    <cfRule type="expression" dxfId="602" priority="86">
      <formula>UPPER($V$56)="1"</formula>
    </cfRule>
    <cfRule type="expression" dxfId="601" priority="131">
      <formula>UPPER($V$113)="1"</formula>
    </cfRule>
  </conditionalFormatting>
  <conditionalFormatting sqref="W58:W60">
    <cfRule type="expression" dxfId="600" priority="85">
      <formula>UPPER($W$56)="1"</formula>
    </cfRule>
    <cfRule type="expression" dxfId="599" priority="130">
      <formula>UPPER($W$113)="1"</formula>
    </cfRule>
  </conditionalFormatting>
  <conditionalFormatting sqref="X58:X60">
    <cfRule type="expression" dxfId="598" priority="84">
      <formula>UPPER($X$56)="1"</formula>
    </cfRule>
    <cfRule type="expression" dxfId="597" priority="129">
      <formula>UPPER($X$113)="1"</formula>
    </cfRule>
  </conditionalFormatting>
  <conditionalFormatting sqref="Y58:Y60">
    <cfRule type="expression" dxfId="596" priority="83">
      <formula>UPPER($Y$56)="1"</formula>
    </cfRule>
    <cfRule type="expression" dxfId="595" priority="128">
      <formula>UPPER($Y$113)="1"</formula>
    </cfRule>
  </conditionalFormatting>
  <conditionalFormatting sqref="Z58:Z60">
    <cfRule type="expression" dxfId="594" priority="82">
      <formula>UPPER($Z$56)="1"</formula>
    </cfRule>
    <cfRule type="expression" dxfId="593" priority="127">
      <formula>UPPER($Z$113)="1"</formula>
    </cfRule>
  </conditionalFormatting>
  <conditionalFormatting sqref="AA58:AA60">
    <cfRule type="expression" dxfId="592" priority="81">
      <formula>UPPER($AA$56)="1"</formula>
    </cfRule>
    <cfRule type="expression" dxfId="591" priority="126">
      <formula>UPPER($AA$113)="1"</formula>
    </cfRule>
  </conditionalFormatting>
  <conditionalFormatting sqref="AB58:AB60">
    <cfRule type="expression" dxfId="590" priority="80">
      <formula>UPPER($AB$56)="1"</formula>
    </cfRule>
    <cfRule type="expression" dxfId="589" priority="125">
      <formula>UPPER($AB$113)="1"</formula>
    </cfRule>
  </conditionalFormatting>
  <conditionalFormatting sqref="AC58:AC60">
    <cfRule type="expression" dxfId="588" priority="79">
      <formula>UPPER($AC$56)="1"</formula>
    </cfRule>
    <cfRule type="expression" dxfId="587" priority="124">
      <formula>UPPER($AC$113)="1"</formula>
    </cfRule>
  </conditionalFormatting>
  <conditionalFormatting sqref="O62:O63">
    <cfRule type="expression" dxfId="586" priority="78">
      <formula>UPPER($O$61)="0"</formula>
    </cfRule>
    <cfRule type="expression" dxfId="585" priority="123">
      <formula>UPPER($O$118)="0"</formula>
    </cfRule>
  </conditionalFormatting>
  <conditionalFormatting sqref="P62:P63">
    <cfRule type="expression" dxfId="584" priority="77">
      <formula>UPPER($P$61)="0"</formula>
    </cfRule>
    <cfRule type="expression" dxfId="583" priority="122">
      <formula>UPPER($P$118)="0"</formula>
    </cfRule>
  </conditionalFormatting>
  <conditionalFormatting sqref="Q62:Q63">
    <cfRule type="expression" dxfId="582" priority="76">
      <formula>UPPER($Q$61)="0"</formula>
    </cfRule>
    <cfRule type="expression" dxfId="581" priority="121">
      <formula>UPPER($Q$118)="0"</formula>
    </cfRule>
  </conditionalFormatting>
  <conditionalFormatting sqref="R62:R63">
    <cfRule type="expression" dxfId="580" priority="75">
      <formula>UPPER($R$61)="0"</formula>
    </cfRule>
    <cfRule type="expression" dxfId="579" priority="120">
      <formula>UPPER($R$118)="0"</formula>
    </cfRule>
  </conditionalFormatting>
  <conditionalFormatting sqref="S62:S63">
    <cfRule type="expression" dxfId="578" priority="74">
      <formula>UPPER($S$61)="0"</formula>
    </cfRule>
    <cfRule type="expression" dxfId="577" priority="119">
      <formula>UPPER($S$118)="0"</formula>
    </cfRule>
  </conditionalFormatting>
  <conditionalFormatting sqref="T62:T63">
    <cfRule type="expression" dxfId="576" priority="73">
      <formula>UPPER($T$61)="0"</formula>
    </cfRule>
    <cfRule type="expression" dxfId="575" priority="118">
      <formula>UPPER($T$118)="0"</formula>
    </cfRule>
  </conditionalFormatting>
  <conditionalFormatting sqref="U62:U63">
    <cfRule type="expression" dxfId="574" priority="72">
      <formula>UPPER($U$61)="0"</formula>
    </cfRule>
    <cfRule type="expression" dxfId="573" priority="117">
      <formula>UPPER($U$118)="0"</formula>
    </cfRule>
  </conditionalFormatting>
  <conditionalFormatting sqref="V62:V63">
    <cfRule type="expression" dxfId="572" priority="71">
      <formula>UPPER($V$61)="0"</formula>
    </cfRule>
    <cfRule type="expression" dxfId="571" priority="116">
      <formula>UPPER($V$118)="0"</formula>
    </cfRule>
  </conditionalFormatting>
  <conditionalFormatting sqref="W62:W63">
    <cfRule type="expression" dxfId="570" priority="70">
      <formula>UPPER($W$61)="0"</formula>
    </cfRule>
    <cfRule type="expression" dxfId="569" priority="115">
      <formula>UPPER($W$118)="0"</formula>
    </cfRule>
  </conditionalFormatting>
  <conditionalFormatting sqref="X62:X63">
    <cfRule type="expression" dxfId="568" priority="69">
      <formula>UPPER($X$61)="0"</formula>
    </cfRule>
    <cfRule type="expression" dxfId="567" priority="114">
      <formula>UPPER($X$118)="0"</formula>
    </cfRule>
  </conditionalFormatting>
  <conditionalFormatting sqref="Y62:Y63">
    <cfRule type="expression" dxfId="566" priority="68">
      <formula>UPPER($Y$61)="0"</formula>
    </cfRule>
    <cfRule type="expression" dxfId="565" priority="113">
      <formula>UPPER($Y$118)="0"</formula>
    </cfRule>
  </conditionalFormatting>
  <conditionalFormatting sqref="Z62:Z63">
    <cfRule type="expression" dxfId="564" priority="67">
      <formula>UPPER($Z$61)="0"</formula>
    </cfRule>
    <cfRule type="expression" dxfId="563" priority="112">
      <formula>UPPER($Z$118)="0"</formula>
    </cfRule>
  </conditionalFormatting>
  <conditionalFormatting sqref="AA62:AA63">
    <cfRule type="expression" dxfId="562" priority="66">
      <formula>UPPER($AA$61)="0"</formula>
    </cfRule>
    <cfRule type="expression" dxfId="561" priority="111">
      <formula>UPPER($AA$118)="0"</formula>
    </cfRule>
  </conditionalFormatting>
  <conditionalFormatting sqref="AB62:AB63">
    <cfRule type="expression" dxfId="560" priority="65">
      <formula>UPPER($AB$61)="0"</formula>
    </cfRule>
    <cfRule type="expression" dxfId="559" priority="110">
      <formula>UPPER($AB$118)="0"</formula>
    </cfRule>
  </conditionalFormatting>
  <conditionalFormatting sqref="AC62:AC63">
    <cfRule type="expression" dxfId="558" priority="64">
      <formula>UPPER($AC$61)="0"</formula>
    </cfRule>
    <cfRule type="expression" dxfId="557" priority="109">
      <formula>UPPER($AC$118)="0"</formula>
    </cfRule>
  </conditionalFormatting>
  <conditionalFormatting sqref="O45:AC45">
    <cfRule type="containsText" dxfId="556" priority="61" operator="containsText" text="n/a">
      <formula>NOT(ISERROR(SEARCH("n/a",O45)))</formula>
    </cfRule>
    <cfRule type="containsText" dxfId="555" priority="62" operator="containsText" text="0">
      <formula>NOT(ISERROR(SEARCH("0",O45)))</formula>
    </cfRule>
    <cfRule type="containsText" dxfId="554" priority="63" operator="containsText" text="1">
      <formula>NOT(ISERROR(SEARCH("1",O45)))</formula>
    </cfRule>
  </conditionalFormatting>
  <conditionalFormatting sqref="O45">
    <cfRule type="expression" dxfId="553" priority="45">
      <formula>UPPER($O$51)="1"</formula>
    </cfRule>
    <cfRule type="expression" dxfId="552" priority="60">
      <formula>UPPER($O$108)="1"</formula>
    </cfRule>
  </conditionalFormatting>
  <conditionalFormatting sqref="P45">
    <cfRule type="expression" dxfId="551" priority="44">
      <formula>UPPER($P$51)="1"</formula>
    </cfRule>
    <cfRule type="expression" dxfId="550" priority="59">
      <formula>UPPER($P$108)="1"</formula>
    </cfRule>
  </conditionalFormatting>
  <conditionalFormatting sqref="Q45">
    <cfRule type="expression" dxfId="549" priority="43">
      <formula>UPPER($Q$51)="1"</formula>
    </cfRule>
    <cfRule type="expression" dxfId="548" priority="58">
      <formula>UPPER($Q$108)="1"</formula>
    </cfRule>
  </conditionalFormatting>
  <conditionalFormatting sqref="R45">
    <cfRule type="expression" dxfId="547" priority="42">
      <formula>UPPER($R$51)="1"</formula>
    </cfRule>
    <cfRule type="expression" dxfId="546" priority="57">
      <formula>UPPER($R$108)="1"</formula>
    </cfRule>
  </conditionalFormatting>
  <conditionalFormatting sqref="S45">
    <cfRule type="expression" dxfId="545" priority="41">
      <formula>UPPER($S$51)="1"</formula>
    </cfRule>
    <cfRule type="expression" dxfId="544" priority="56">
      <formula>UPPER($S$108)="1"</formula>
    </cfRule>
  </conditionalFormatting>
  <conditionalFormatting sqref="T45">
    <cfRule type="expression" dxfId="543" priority="40">
      <formula>UPPER($T$51)="1"</formula>
    </cfRule>
    <cfRule type="expression" dxfId="542" priority="55">
      <formula>UPPER($T$108)="1"</formula>
    </cfRule>
  </conditionalFormatting>
  <conditionalFormatting sqref="U45">
    <cfRule type="expression" dxfId="541" priority="39">
      <formula>UPPER($U$51)="1"</formula>
    </cfRule>
    <cfRule type="expression" dxfId="540" priority="54">
      <formula>UPPER($U$108)="1"</formula>
    </cfRule>
  </conditionalFormatting>
  <conditionalFormatting sqref="V45">
    <cfRule type="expression" dxfId="539" priority="38">
      <formula>UPPER($V$51)="1"</formula>
    </cfRule>
    <cfRule type="expression" dxfId="538" priority="53">
      <formula>UPPER($V$108)="1"</formula>
    </cfRule>
  </conditionalFormatting>
  <conditionalFormatting sqref="W45">
    <cfRule type="expression" dxfId="537" priority="37">
      <formula>UPPER($W$51)="1"</formula>
    </cfRule>
    <cfRule type="expression" dxfId="536" priority="52">
      <formula>UPPER($W$108)="1"</formula>
    </cfRule>
  </conditionalFormatting>
  <conditionalFormatting sqref="X45">
    <cfRule type="expression" dxfId="535" priority="36">
      <formula>UPPER($X$51)="1"</formula>
    </cfRule>
    <cfRule type="expression" dxfId="534" priority="51">
      <formula>UPPER($X$108)="1"</formula>
    </cfRule>
  </conditionalFormatting>
  <conditionalFormatting sqref="Y45">
    <cfRule type="expression" dxfId="533" priority="35">
      <formula>UPPER($Y$51)="1"</formula>
    </cfRule>
    <cfRule type="expression" dxfId="532" priority="50">
      <formula>UPPER($Y$108)="1"</formula>
    </cfRule>
  </conditionalFormatting>
  <conditionalFormatting sqref="Z45">
    <cfRule type="expression" dxfId="531" priority="34">
      <formula>UPPER($Z$51)="1"</formula>
    </cfRule>
    <cfRule type="expression" dxfId="530" priority="49">
      <formula>UPPER($Z$108)="1"</formula>
    </cfRule>
  </conditionalFormatting>
  <conditionalFormatting sqref="AA45">
    <cfRule type="expression" dxfId="529" priority="33">
      <formula>UPPER($AA$51)="1"</formula>
    </cfRule>
    <cfRule type="expression" dxfId="528" priority="48">
      <formula>UPPER($AA$108)="1"</formula>
    </cfRule>
  </conditionalFormatting>
  <conditionalFormatting sqref="AB45">
    <cfRule type="expression" dxfId="527" priority="32">
      <formula>UPPER($AB$51)="1"</formula>
    </cfRule>
    <cfRule type="expression" dxfId="526" priority="47">
      <formula>UPPER($AB$108)="1"</formula>
    </cfRule>
  </conditionalFormatting>
  <conditionalFormatting sqref="AC45">
    <cfRule type="expression" dxfId="525" priority="31">
      <formula>UPPER($AC$51)="1"</formula>
    </cfRule>
    <cfRule type="expression" dxfId="524" priority="46">
      <formula>UPPER($AC$108)="1"</formula>
    </cfRule>
  </conditionalFormatting>
  <conditionalFormatting sqref="O46:O49">
    <cfRule type="expression" dxfId="523" priority="30">
      <formula>UPPER($O$45)="0"</formula>
    </cfRule>
  </conditionalFormatting>
  <conditionalFormatting sqref="P46:P49">
    <cfRule type="expression" dxfId="522" priority="29">
      <formula>UPPER($P$45)="0"</formula>
    </cfRule>
  </conditionalFormatting>
  <conditionalFormatting sqref="Q46:Q49">
    <cfRule type="expression" dxfId="521" priority="28">
      <formula>UPPER($Q$45)="0"</formula>
    </cfRule>
  </conditionalFormatting>
  <conditionalFormatting sqref="R46:R49">
    <cfRule type="expression" dxfId="520" priority="27">
      <formula>UPPER($R$45)="0"</formula>
    </cfRule>
  </conditionalFormatting>
  <conditionalFormatting sqref="S46:S49">
    <cfRule type="expression" dxfId="519" priority="26">
      <formula>UPPER($S$45)="0"</formula>
    </cfRule>
  </conditionalFormatting>
  <conditionalFormatting sqref="T46:T49">
    <cfRule type="expression" dxfId="518" priority="25">
      <formula>UPPER($T$45)="0"</formula>
    </cfRule>
  </conditionalFormatting>
  <conditionalFormatting sqref="U46:U49">
    <cfRule type="expression" dxfId="517" priority="24">
      <formula>UPPER($U$45)="0"</formula>
    </cfRule>
  </conditionalFormatting>
  <conditionalFormatting sqref="V46:V49">
    <cfRule type="expression" dxfId="516" priority="23">
      <formula>UPPER($V$45)="0"</formula>
    </cfRule>
  </conditionalFormatting>
  <conditionalFormatting sqref="W46:W49">
    <cfRule type="expression" dxfId="515" priority="22">
      <formula>UPPER($W$45)="0"</formula>
    </cfRule>
  </conditionalFormatting>
  <conditionalFormatting sqref="X46:X49">
    <cfRule type="expression" dxfId="514" priority="21">
      <formula>UPPER($X$45)="0"</formula>
    </cfRule>
  </conditionalFormatting>
  <conditionalFormatting sqref="Y46:Y49">
    <cfRule type="expression" dxfId="513" priority="20">
      <formula>UPPER($Y$45)="0"</formula>
    </cfRule>
  </conditionalFormatting>
  <conditionalFormatting sqref="Z46:Z49">
    <cfRule type="expression" dxfId="512" priority="19">
      <formula>UPPER($Z$45)="0"</formula>
    </cfRule>
  </conditionalFormatting>
  <conditionalFormatting sqref="AA46:AA49">
    <cfRule type="expression" dxfId="511" priority="18">
      <formula>UPPER($AA$45)="0"</formula>
    </cfRule>
  </conditionalFormatting>
  <conditionalFormatting sqref="AB46:AB49">
    <cfRule type="expression" dxfId="510" priority="17">
      <formula>UPPER($AB$45)="0"</formula>
    </cfRule>
  </conditionalFormatting>
  <conditionalFormatting sqref="AC46:AC49">
    <cfRule type="expression" dxfId="509" priority="16">
      <formula>UPPER($AC$45)="0"</formula>
    </cfRule>
  </conditionalFormatting>
  <conditionalFormatting sqref="O51 O53:O55">
    <cfRule type="expression" dxfId="508" priority="15">
      <formula>UPPER($O$50)="0"</formula>
    </cfRule>
  </conditionalFormatting>
  <conditionalFormatting sqref="P51 P53:P55">
    <cfRule type="expression" dxfId="507" priority="14">
      <formula>UPPER($P$50)="0"</formula>
    </cfRule>
  </conditionalFormatting>
  <conditionalFormatting sqref="Q51 Q53:Q55">
    <cfRule type="expression" dxfId="506" priority="13">
      <formula>UPPER($Q$50)="0"</formula>
    </cfRule>
  </conditionalFormatting>
  <conditionalFormatting sqref="R51 R53:R55">
    <cfRule type="expression" dxfId="505" priority="12">
      <formula>UPPER($R$50)="0"</formula>
    </cfRule>
  </conditionalFormatting>
  <conditionalFormatting sqref="S51 S53:S55">
    <cfRule type="expression" dxfId="504" priority="11">
      <formula>UPPER($S$50)="0"</formula>
    </cfRule>
  </conditionalFormatting>
  <conditionalFormatting sqref="T51 T53:T55">
    <cfRule type="expression" dxfId="503" priority="10">
      <formula>UPPER($T$50)="0"</formula>
    </cfRule>
  </conditionalFormatting>
  <conditionalFormatting sqref="U51 U53:U55">
    <cfRule type="expression" dxfId="502" priority="9">
      <formula>UPPER($U$50)="0"</formula>
    </cfRule>
  </conditionalFormatting>
  <conditionalFormatting sqref="V51 V53:V55">
    <cfRule type="expression" dxfId="501" priority="8">
      <formula>UPPER($V$50)="0"</formula>
    </cfRule>
  </conditionalFormatting>
  <conditionalFormatting sqref="W51 W53:W55">
    <cfRule type="expression" dxfId="500" priority="7">
      <formula>UPPER($W$50)="0"</formula>
    </cfRule>
  </conditionalFormatting>
  <conditionalFormatting sqref="X51 X53:X55">
    <cfRule type="expression" dxfId="499" priority="6">
      <formula>UPPER($X$50)="0"</formula>
    </cfRule>
  </conditionalFormatting>
  <conditionalFormatting sqref="Y51 Y53:Y55">
    <cfRule type="expression" dxfId="498" priority="5">
      <formula>UPPER($Y$50)="0"</formula>
    </cfRule>
  </conditionalFormatting>
  <conditionalFormatting sqref="Z51 Z53:Z55">
    <cfRule type="expression" dxfId="497" priority="4">
      <formula>UPPER($Z$50)="0"</formula>
    </cfRule>
  </conditionalFormatting>
  <conditionalFormatting sqref="AA51 AA53:AA55">
    <cfRule type="expression" dxfId="496" priority="3">
      <formula>UPPER($AA$50)="0"</formula>
    </cfRule>
  </conditionalFormatting>
  <conditionalFormatting sqref="AB51 AB53:AB55">
    <cfRule type="expression" dxfId="495" priority="2">
      <formula>UPPER($AB$50)="0"</formula>
    </cfRule>
  </conditionalFormatting>
  <conditionalFormatting sqref="AC51 AC53:AC55">
    <cfRule type="expression" dxfId="494" priority="1">
      <formula>UPPER($AC$50)="0"</formula>
    </cfRule>
  </conditionalFormatting>
  <dataValidations count="5">
    <dataValidation type="custom" allowBlank="1" showInputMessage="1" showErrorMessage="1" sqref="Q31:T31 Q35:T35">
      <formula1>ISNUMBER(Q31:AE35)</formula1>
    </dataValidation>
    <dataValidation type="custom" allowBlank="1" showInputMessage="1" showErrorMessage="1" sqref="Q36:AC36 O31:P31 O35:P36 AD35:AD36 U35:AC35 U31:AD31">
      <formula1>ISNUMBER(O31:AH35)</formula1>
    </dataValidation>
    <dataValidation type="list" allowBlank="1" showInputMessage="1" showErrorMessage="1" promptTitle="Yes or No" prompt="Select:_x000a_1 if Yes_x000a_0 if No_x000a_" sqref="O53:AC56 O43:AC43 O50:AC51 O58:AC63 O45:AC45">
      <formula1>"1,0"</formula1>
    </dataValidation>
    <dataValidation type="custom" allowBlank="1" showInputMessage="1" showErrorMessage="1" sqref="Q32:T34">
      <formula1>ISNUMBER(Q32:AE37)</formula1>
    </dataValidation>
    <dataValidation type="custom" allowBlank="1" showInputMessage="1" showErrorMessage="1" sqref="O32:P34 U32:AD34">
      <formula1>ISNUMBER(O32:AH37)</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43"/>
  <sheetViews>
    <sheetView zoomScaleNormal="100" workbookViewId="0"/>
  </sheetViews>
  <sheetFormatPr defaultColWidth="9.140625" defaultRowHeight="12.75" x14ac:dyDescent="0.2"/>
  <cols>
    <col min="1" max="1" width="2.7109375" style="110" customWidth="1"/>
    <col min="2" max="14" width="9.140625" style="110"/>
    <col min="15" max="34" width="15.7109375" style="110" customWidth="1"/>
    <col min="35" max="35" width="2.7109375" style="110" customWidth="1"/>
    <col min="36" max="36" width="10" style="111" customWidth="1"/>
    <col min="37" max="37" width="9.85546875" style="111" customWidth="1"/>
    <col min="38" max="38" width="10.7109375" style="111" customWidth="1"/>
    <col min="39" max="39" width="11.5703125" style="111" bestFit="1" customWidth="1"/>
    <col min="40" max="40" width="9.140625" style="110"/>
    <col min="41" max="41" width="10.42578125" style="110" customWidth="1"/>
    <col min="42" max="16384" width="9.140625" style="110"/>
  </cols>
  <sheetData>
    <row r="1" spans="1:39" x14ac:dyDescent="0.2">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333"/>
      <c r="AK1" s="333"/>
      <c r="AL1" s="333"/>
      <c r="AM1" s="333"/>
    </row>
    <row r="2" spans="1:39" x14ac:dyDescent="0.2">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333"/>
      <c r="AK2" s="333"/>
      <c r="AL2" s="333"/>
      <c r="AM2" s="333"/>
    </row>
    <row r="3" spans="1:39" x14ac:dyDescent="0.2">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I3" s="108"/>
      <c r="AJ3" s="333"/>
      <c r="AK3" s="333"/>
      <c r="AL3" s="333"/>
      <c r="AM3" s="333"/>
    </row>
    <row r="4" spans="1:39"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333"/>
      <c r="AK4" s="333"/>
      <c r="AL4" s="333"/>
      <c r="AM4" s="333"/>
    </row>
    <row r="5" spans="1:39" x14ac:dyDescent="0.2">
      <c r="A5" s="108"/>
      <c r="B5" s="108"/>
      <c r="C5" s="108"/>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333"/>
      <c r="AK5" s="333"/>
      <c r="AL5" s="333"/>
      <c r="AM5" s="333"/>
    </row>
    <row r="6" spans="1:39" x14ac:dyDescent="0.2">
      <c r="A6" s="108"/>
      <c r="B6" s="108"/>
      <c r="C6" s="108"/>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333"/>
      <c r="AK6" s="333"/>
      <c r="AL6" s="333"/>
      <c r="AM6" s="333"/>
    </row>
    <row r="7" spans="1:39" x14ac:dyDescent="0.2">
      <c r="A7" s="108"/>
      <c r="B7" s="108"/>
      <c r="C7" s="108"/>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333"/>
      <c r="AK7" s="333"/>
      <c r="AL7" s="333"/>
      <c r="AM7" s="333"/>
    </row>
    <row r="8" spans="1:39" x14ac:dyDescent="0.2">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333"/>
      <c r="AK8" s="333"/>
      <c r="AL8" s="333"/>
      <c r="AM8" s="333"/>
    </row>
    <row r="9" spans="1:39" x14ac:dyDescent="0.2">
      <c r="A9" s="108"/>
      <c r="B9" s="108"/>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333"/>
      <c r="AK9" s="333"/>
      <c r="AL9" s="333"/>
      <c r="AM9" s="333"/>
    </row>
    <row r="10" spans="1:39" x14ac:dyDescent="0.2">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333"/>
      <c r="AK10" s="333"/>
      <c r="AL10" s="333"/>
      <c r="AM10" s="333"/>
    </row>
    <row r="11" spans="1:39" x14ac:dyDescent="0.2">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333"/>
      <c r="AK11" s="333"/>
      <c r="AL11" s="333"/>
      <c r="AM11" s="333"/>
    </row>
    <row r="12" spans="1:39" x14ac:dyDescent="0.2">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333"/>
      <c r="AK12" s="333"/>
      <c r="AL12" s="333"/>
      <c r="AM12" s="333"/>
    </row>
    <row r="13" spans="1:39" x14ac:dyDescent="0.2">
      <c r="A13" s="108"/>
      <c r="B13" s="108"/>
      <c r="C13" s="108"/>
      <c r="D13" s="108"/>
      <c r="E13" s="108"/>
      <c r="F13" s="108"/>
      <c r="G13" s="1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333"/>
      <c r="AK13" s="333"/>
      <c r="AL13" s="333"/>
      <c r="AM13" s="333"/>
    </row>
    <row r="14" spans="1:39" x14ac:dyDescent="0.2">
      <c r="A14" s="108"/>
      <c r="B14" s="108"/>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333"/>
      <c r="AK14" s="333"/>
      <c r="AL14" s="333"/>
      <c r="AM14" s="333"/>
    </row>
    <row r="15" spans="1:39" x14ac:dyDescent="0.2">
      <c r="A15" s="108"/>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333"/>
      <c r="AK15" s="333"/>
      <c r="AL15" s="333"/>
      <c r="AM15" s="333"/>
    </row>
    <row r="16" spans="1:39" ht="13.5" thickBot="1" x14ac:dyDescent="0.25">
      <c r="A16" s="108"/>
      <c r="B16" s="108"/>
      <c r="C16" s="108"/>
      <c r="D16" s="108"/>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333"/>
      <c r="AK16" s="333"/>
      <c r="AL16" s="333"/>
      <c r="AM16" s="333"/>
    </row>
    <row r="17" spans="1:41" x14ac:dyDescent="0.2">
      <c r="A17" s="108"/>
      <c r="B17" s="1252" t="s">
        <v>0</v>
      </c>
      <c r="C17" s="1253"/>
      <c r="D17" s="1253"/>
      <c r="E17" s="1253"/>
      <c r="F17" s="1253"/>
      <c r="G17" s="1254"/>
      <c r="H17" s="1255" t="s">
        <v>1</v>
      </c>
      <c r="I17" s="1256"/>
      <c r="J17" s="1256"/>
      <c r="K17" s="1257"/>
      <c r="L17" s="1255" t="s">
        <v>2</v>
      </c>
      <c r="M17" s="1256"/>
      <c r="N17" s="1257"/>
      <c r="O17" s="108"/>
      <c r="P17" s="108"/>
      <c r="Q17" s="108"/>
      <c r="R17" s="108"/>
      <c r="S17" s="108"/>
      <c r="T17" s="108"/>
      <c r="U17" s="108"/>
      <c r="V17" s="108"/>
      <c r="W17" s="108"/>
      <c r="X17" s="108"/>
      <c r="Y17" s="108"/>
      <c r="Z17" s="108"/>
      <c r="AA17" s="108"/>
      <c r="AB17" s="108"/>
      <c r="AC17" s="108"/>
      <c r="AD17" s="108"/>
      <c r="AE17" s="108"/>
      <c r="AF17" s="108"/>
      <c r="AG17" s="108"/>
      <c r="AH17" s="108"/>
      <c r="AI17" s="108"/>
      <c r="AJ17" s="333"/>
      <c r="AK17" s="333"/>
      <c r="AL17" s="333"/>
      <c r="AM17" s="333"/>
    </row>
    <row r="18" spans="1:41" ht="13.5" thickBot="1" x14ac:dyDescent="0.25">
      <c r="A18" s="108"/>
      <c r="B18" s="937"/>
      <c r="C18" s="1258"/>
      <c r="D18" s="1258"/>
      <c r="E18" s="1258"/>
      <c r="F18" s="1258"/>
      <c r="G18" s="1259"/>
      <c r="H18" s="934"/>
      <c r="I18" s="1260"/>
      <c r="J18" s="1260"/>
      <c r="K18" s="1261"/>
      <c r="L18" s="844"/>
      <c r="M18" s="1262"/>
      <c r="N18" s="1263"/>
      <c r="O18" s="108"/>
      <c r="P18" s="108"/>
      <c r="Q18" s="108"/>
      <c r="R18" s="108"/>
      <c r="S18" s="108"/>
      <c r="T18" s="108"/>
      <c r="U18" s="108"/>
      <c r="V18" s="108"/>
      <c r="W18" s="108"/>
      <c r="X18" s="108"/>
      <c r="Y18" s="108"/>
      <c r="Z18" s="108"/>
      <c r="AA18" s="108"/>
      <c r="AB18" s="108"/>
      <c r="AC18" s="108"/>
      <c r="AD18" s="108"/>
      <c r="AE18" s="108"/>
      <c r="AF18" s="108"/>
      <c r="AG18" s="108"/>
      <c r="AH18" s="108"/>
      <c r="AI18" s="108"/>
      <c r="AJ18" s="333"/>
      <c r="AK18" s="333"/>
      <c r="AL18" s="333"/>
      <c r="AM18" s="333"/>
    </row>
    <row r="19" spans="1:41" x14ac:dyDescent="0.2">
      <c r="A19" s="108"/>
      <c r="B19" s="1264" t="s">
        <v>10</v>
      </c>
      <c r="C19" s="1265"/>
      <c r="D19" s="1265"/>
      <c r="E19" s="1265"/>
      <c r="F19" s="1265"/>
      <c r="G19" s="1265"/>
      <c r="H19" s="1265"/>
      <c r="I19" s="1265"/>
      <c r="J19" s="1265"/>
      <c r="K19" s="1265"/>
      <c r="L19" s="1265"/>
      <c r="M19" s="1265"/>
      <c r="N19" s="1266"/>
      <c r="O19" s="108"/>
      <c r="P19" s="108"/>
      <c r="Q19" s="108"/>
      <c r="R19" s="108"/>
      <c r="S19" s="108"/>
      <c r="T19" s="108"/>
      <c r="U19" s="108"/>
      <c r="V19" s="108"/>
      <c r="W19" s="108"/>
      <c r="X19" s="108"/>
      <c r="Y19" s="108"/>
      <c r="Z19" s="108"/>
      <c r="AA19" s="108"/>
      <c r="AB19" s="108"/>
      <c r="AC19" s="108"/>
      <c r="AD19" s="108"/>
      <c r="AE19" s="108"/>
      <c r="AF19" s="108"/>
      <c r="AG19" s="108"/>
      <c r="AH19" s="108"/>
      <c r="AI19" s="108"/>
      <c r="AJ19" s="333"/>
      <c r="AK19" s="333"/>
      <c r="AL19" s="333"/>
      <c r="AM19" s="333"/>
    </row>
    <row r="20" spans="1:41" ht="13.5" thickBot="1" x14ac:dyDescent="0.25">
      <c r="A20" s="108"/>
      <c r="B20" s="1009"/>
      <c r="C20" s="1267"/>
      <c r="D20" s="1267"/>
      <c r="E20" s="1267"/>
      <c r="F20" s="1267"/>
      <c r="G20" s="1267"/>
      <c r="H20" s="1267"/>
      <c r="I20" s="1267"/>
      <c r="J20" s="1267"/>
      <c r="K20" s="1267"/>
      <c r="L20" s="1267"/>
      <c r="M20" s="1267"/>
      <c r="N20" s="1268"/>
      <c r="O20" s="108"/>
      <c r="P20" s="108"/>
      <c r="Q20" s="108"/>
      <c r="R20" s="108"/>
      <c r="S20" s="108"/>
      <c r="T20" s="108"/>
      <c r="U20" s="108"/>
      <c r="V20" s="108"/>
      <c r="W20" s="108"/>
      <c r="X20" s="108"/>
      <c r="Y20" s="108"/>
      <c r="Z20" s="108"/>
      <c r="AA20" s="108"/>
      <c r="AB20" s="108"/>
      <c r="AC20" s="108"/>
      <c r="AD20" s="108"/>
      <c r="AE20" s="108"/>
      <c r="AF20" s="108"/>
      <c r="AG20" s="108"/>
      <c r="AH20" s="108"/>
      <c r="AI20" s="108"/>
      <c r="AJ20" s="333"/>
      <c r="AK20" s="333"/>
      <c r="AL20" s="333"/>
      <c r="AM20" s="333"/>
    </row>
    <row r="21" spans="1:41" ht="13.5" thickBot="1" x14ac:dyDescent="0.25">
      <c r="A21" s="108"/>
      <c r="B21" s="108"/>
      <c r="C21" s="108"/>
      <c r="D21" s="108"/>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333"/>
      <c r="AK21" s="333"/>
      <c r="AL21" s="333"/>
      <c r="AM21" s="333"/>
    </row>
    <row r="22" spans="1:41" ht="13.5" thickBot="1" x14ac:dyDescent="0.25">
      <c r="A22" s="108"/>
      <c r="B22" s="1232" t="s">
        <v>17</v>
      </c>
      <c r="C22" s="1233"/>
      <c r="D22" s="1233"/>
      <c r="E22" s="1233"/>
      <c r="F22" s="1233"/>
      <c r="G22" s="1233"/>
      <c r="H22" s="1233"/>
      <c r="I22" s="1233"/>
      <c r="J22" s="1233"/>
      <c r="K22" s="1233"/>
      <c r="L22" s="1233"/>
      <c r="M22" s="1233"/>
      <c r="N22" s="1234"/>
      <c r="O22" s="334"/>
      <c r="P22" s="108"/>
      <c r="Q22" s="108"/>
      <c r="R22" s="108"/>
      <c r="S22" s="108"/>
      <c r="T22" s="108"/>
      <c r="U22" s="108"/>
      <c r="V22" s="108"/>
      <c r="W22" s="108"/>
      <c r="X22" s="108"/>
      <c r="Y22" s="108"/>
      <c r="Z22" s="108"/>
      <c r="AA22" s="108"/>
      <c r="AB22" s="108"/>
      <c r="AC22" s="108"/>
      <c r="AD22" s="108"/>
      <c r="AE22" s="108"/>
      <c r="AF22" s="108"/>
      <c r="AG22" s="108"/>
      <c r="AH22" s="108"/>
      <c r="AI22" s="108"/>
      <c r="AJ22" s="333"/>
      <c r="AK22" s="333"/>
      <c r="AL22" s="333"/>
      <c r="AM22" s="333"/>
    </row>
    <row r="23" spans="1:41" ht="13.5" thickBot="1" x14ac:dyDescent="0.25">
      <c r="A23" s="108"/>
      <c r="B23" s="1269" t="s">
        <v>302</v>
      </c>
      <c r="C23" s="1270"/>
      <c r="D23" s="1270"/>
      <c r="E23" s="1270"/>
      <c r="F23" s="1270"/>
      <c r="G23" s="1270"/>
      <c r="H23" s="1270"/>
      <c r="I23" s="1270"/>
      <c r="J23" s="1270"/>
      <c r="K23" s="1270"/>
      <c r="L23" s="1270"/>
      <c r="M23" s="1270"/>
      <c r="N23" s="1271"/>
      <c r="O23" s="112"/>
      <c r="P23" s="108"/>
      <c r="Q23" s="108"/>
      <c r="R23" s="108"/>
      <c r="S23" s="108"/>
      <c r="T23" s="108"/>
      <c r="U23" s="108"/>
      <c r="V23" s="108"/>
      <c r="W23" s="108"/>
      <c r="X23" s="108"/>
      <c r="Y23" s="108"/>
      <c r="Z23" s="108"/>
      <c r="AA23" s="108"/>
      <c r="AB23" s="108"/>
      <c r="AC23" s="108"/>
      <c r="AD23" s="108"/>
      <c r="AE23" s="108"/>
      <c r="AF23" s="108"/>
      <c r="AG23" s="108"/>
      <c r="AH23" s="108"/>
      <c r="AI23" s="108"/>
      <c r="AJ23" s="333"/>
      <c r="AK23" s="333"/>
      <c r="AL23" s="333"/>
      <c r="AM23" s="333"/>
    </row>
    <row r="24" spans="1:41" s="109" customFormat="1" ht="13.5" thickBot="1" x14ac:dyDescent="0.25">
      <c r="A24" s="108"/>
      <c r="B24" s="112"/>
      <c r="C24" s="112"/>
      <c r="D24" s="112"/>
      <c r="E24" s="112"/>
      <c r="F24" s="112"/>
      <c r="G24" s="112"/>
      <c r="H24" s="112"/>
      <c r="I24" s="112"/>
      <c r="J24" s="112"/>
      <c r="K24" s="112"/>
      <c r="L24" s="112"/>
      <c r="M24" s="112"/>
      <c r="N24" s="112"/>
      <c r="O24" s="112"/>
      <c r="P24" s="108"/>
      <c r="Q24" s="108"/>
      <c r="R24" s="108"/>
      <c r="S24" s="108"/>
      <c r="T24" s="108"/>
      <c r="U24" s="108"/>
      <c r="V24" s="108"/>
      <c r="W24" s="108"/>
      <c r="X24" s="108"/>
      <c r="Y24" s="108"/>
      <c r="Z24" s="108"/>
      <c r="AA24" s="108"/>
      <c r="AB24" s="108"/>
      <c r="AC24" s="108"/>
      <c r="AD24" s="108"/>
      <c r="AE24" s="108"/>
      <c r="AF24" s="108"/>
      <c r="AG24" s="108"/>
      <c r="AH24" s="108"/>
      <c r="AI24" s="108"/>
      <c r="AJ24" s="333"/>
      <c r="AK24" s="333"/>
      <c r="AL24" s="333"/>
      <c r="AM24" s="333"/>
    </row>
    <row r="25" spans="1:41" s="109" customFormat="1" ht="38.25" customHeight="1" thickBot="1" x14ac:dyDescent="0.25">
      <c r="A25" s="108"/>
      <c r="B25" s="113" t="s">
        <v>164</v>
      </c>
      <c r="C25" s="1272" t="s">
        <v>300</v>
      </c>
      <c r="D25" s="1273"/>
      <c r="E25" s="1273"/>
      <c r="F25" s="1273"/>
      <c r="G25" s="1273"/>
      <c r="H25" s="1273"/>
      <c r="I25" s="1273"/>
      <c r="J25" s="1273"/>
      <c r="K25" s="1273"/>
      <c r="L25" s="1273"/>
      <c r="M25" s="1273"/>
      <c r="N25" s="1274"/>
      <c r="O25" s="335"/>
      <c r="P25" s="108"/>
      <c r="Q25" s="108"/>
      <c r="R25" s="108"/>
      <c r="S25" s="108"/>
      <c r="T25" s="108"/>
      <c r="U25" s="108"/>
      <c r="V25" s="108"/>
      <c r="W25" s="108"/>
      <c r="X25" s="108"/>
      <c r="Y25" s="108"/>
      <c r="Z25" s="108"/>
      <c r="AA25" s="108"/>
      <c r="AB25" s="108"/>
      <c r="AC25" s="108"/>
      <c r="AD25" s="108"/>
      <c r="AE25" s="108"/>
      <c r="AF25" s="108"/>
      <c r="AG25" s="108"/>
      <c r="AH25" s="108"/>
      <c r="AI25" s="108"/>
      <c r="AJ25" s="333"/>
      <c r="AK25" s="333"/>
      <c r="AL25" s="333"/>
      <c r="AM25" s="333"/>
    </row>
    <row r="26" spans="1:41" x14ac:dyDescent="0.2">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333"/>
      <c r="AK26" s="333"/>
      <c r="AL26" s="333"/>
      <c r="AM26" s="333"/>
    </row>
    <row r="27" spans="1:41" ht="15" customHeight="1" thickBot="1" x14ac:dyDescent="0.25">
      <c r="A27" s="108"/>
      <c r="B27" s="114"/>
      <c r="C27" s="114"/>
      <c r="D27" s="114"/>
      <c r="E27" s="114"/>
      <c r="F27" s="114"/>
      <c r="G27" s="114"/>
      <c r="H27" s="114"/>
      <c r="I27" s="114"/>
      <c r="J27" s="114"/>
      <c r="K27" s="114"/>
      <c r="L27" s="114"/>
      <c r="M27" s="115"/>
      <c r="N27" s="116" t="s">
        <v>30</v>
      </c>
      <c r="O27" s="336"/>
      <c r="P27" s="108"/>
      <c r="Q27" s="108"/>
      <c r="R27" s="108"/>
      <c r="S27" s="108"/>
      <c r="T27" s="108"/>
      <c r="U27" s="108"/>
      <c r="V27" s="108"/>
      <c r="W27" s="108"/>
      <c r="X27" s="108"/>
      <c r="Y27" s="108"/>
      <c r="Z27" s="108"/>
      <c r="AA27" s="108"/>
      <c r="AB27" s="108"/>
      <c r="AC27" s="108"/>
      <c r="AD27" s="108"/>
      <c r="AE27" s="108"/>
      <c r="AF27" s="108"/>
      <c r="AG27" s="108"/>
      <c r="AH27" s="108"/>
      <c r="AI27" s="108"/>
      <c r="AJ27" s="333"/>
      <c r="AK27" s="333"/>
      <c r="AL27" s="333"/>
      <c r="AM27" s="333"/>
    </row>
    <row r="28" spans="1:41" ht="39" thickBot="1" x14ac:dyDescent="0.25">
      <c r="A28" s="108"/>
      <c r="B28" s="1066" t="s">
        <v>408</v>
      </c>
      <c r="C28" s="1275"/>
      <c r="D28" s="1275"/>
      <c r="E28" s="1275"/>
      <c r="F28" s="1275"/>
      <c r="G28" s="1275"/>
      <c r="H28" s="1275"/>
      <c r="I28" s="1275"/>
      <c r="J28" s="1275"/>
      <c r="K28" s="1275"/>
      <c r="L28" s="1275"/>
      <c r="M28" s="1275"/>
      <c r="N28" s="1276"/>
      <c r="O28" s="117" t="s">
        <v>29</v>
      </c>
      <c r="P28" s="117" t="s">
        <v>31</v>
      </c>
      <c r="Q28" s="117" t="s">
        <v>32</v>
      </c>
      <c r="R28" s="117" t="s">
        <v>33</v>
      </c>
      <c r="S28" s="117" t="s">
        <v>34</v>
      </c>
      <c r="T28" s="117" t="s">
        <v>35</v>
      </c>
      <c r="U28" s="117" t="s">
        <v>36</v>
      </c>
      <c r="V28" s="117" t="s">
        <v>37</v>
      </c>
      <c r="W28" s="117" t="s">
        <v>38</v>
      </c>
      <c r="X28" s="117" t="s">
        <v>39</v>
      </c>
      <c r="Y28" s="117" t="s">
        <v>40</v>
      </c>
      <c r="Z28" s="117" t="s">
        <v>41</v>
      </c>
      <c r="AA28" s="117" t="s">
        <v>42</v>
      </c>
      <c r="AB28" s="117" t="s">
        <v>43</v>
      </c>
      <c r="AC28" s="117" t="s">
        <v>44</v>
      </c>
      <c r="AD28" s="117" t="s">
        <v>45</v>
      </c>
      <c r="AE28" s="117" t="s">
        <v>46</v>
      </c>
      <c r="AF28" s="117" t="s">
        <v>47</v>
      </c>
      <c r="AG28" s="117" t="s">
        <v>48</v>
      </c>
      <c r="AH28" s="118" t="s">
        <v>49</v>
      </c>
      <c r="AI28" s="108"/>
      <c r="AJ28" s="119" t="s">
        <v>158</v>
      </c>
      <c r="AK28" s="120" t="s">
        <v>159</v>
      </c>
      <c r="AL28" s="120" t="s">
        <v>160</v>
      </c>
      <c r="AM28" s="121" t="s">
        <v>21</v>
      </c>
    </row>
    <row r="29" spans="1:41" ht="12.75" customHeight="1" thickBot="1" x14ac:dyDescent="0.25">
      <c r="A29" s="108"/>
      <c r="B29" s="122"/>
      <c r="C29" s="123"/>
      <c r="D29" s="123"/>
      <c r="E29" s="123"/>
      <c r="F29" s="123"/>
      <c r="G29" s="123"/>
      <c r="H29" s="123"/>
      <c r="I29" s="123"/>
      <c r="J29" s="123"/>
      <c r="K29" s="123"/>
      <c r="L29" s="123"/>
      <c r="M29" s="123"/>
      <c r="N29" s="124" t="s">
        <v>154</v>
      </c>
      <c r="O29" s="125"/>
      <c r="P29" s="125"/>
      <c r="Q29" s="125"/>
      <c r="R29" s="125"/>
      <c r="S29" s="125"/>
      <c r="T29" s="125"/>
      <c r="U29" s="125"/>
      <c r="V29" s="125"/>
      <c r="W29" s="125"/>
      <c r="X29" s="125"/>
      <c r="Y29" s="125"/>
      <c r="Z29" s="125"/>
      <c r="AA29" s="125"/>
      <c r="AB29" s="125"/>
      <c r="AC29" s="125"/>
      <c r="AD29" s="125"/>
      <c r="AE29" s="125"/>
      <c r="AF29" s="125"/>
      <c r="AG29" s="125"/>
      <c r="AH29" s="126"/>
      <c r="AI29" s="108"/>
      <c r="AJ29" s="1200"/>
      <c r="AK29" s="1201"/>
      <c r="AL29" s="1201"/>
      <c r="AM29" s="1202"/>
    </row>
    <row r="30" spans="1:41" ht="12.75" customHeight="1" thickBot="1" x14ac:dyDescent="0.25">
      <c r="A30" s="108"/>
      <c r="B30" s="1240" t="s">
        <v>126</v>
      </c>
      <c r="C30" s="1241"/>
      <c r="D30" s="1241"/>
      <c r="E30" s="1241"/>
      <c r="F30" s="1241"/>
      <c r="G30" s="1241"/>
      <c r="H30" s="1241"/>
      <c r="I30" s="1241"/>
      <c r="J30" s="1241"/>
      <c r="K30" s="1241"/>
      <c r="L30" s="1241"/>
      <c r="M30" s="1241"/>
      <c r="N30" s="1241"/>
      <c r="O30" s="127"/>
      <c r="P30" s="127"/>
      <c r="Q30" s="127"/>
      <c r="R30" s="127"/>
      <c r="S30" s="127"/>
      <c r="T30" s="127"/>
      <c r="U30" s="127"/>
      <c r="V30" s="127"/>
      <c r="W30" s="127"/>
      <c r="X30" s="127"/>
      <c r="Y30" s="127"/>
      <c r="Z30" s="127"/>
      <c r="AA30" s="127"/>
      <c r="AB30" s="127"/>
      <c r="AC30" s="127"/>
      <c r="AD30" s="127"/>
      <c r="AE30" s="127"/>
      <c r="AF30" s="127"/>
      <c r="AG30" s="127"/>
      <c r="AH30" s="128"/>
      <c r="AI30" s="108"/>
      <c r="AJ30" s="1220"/>
      <c r="AK30" s="1221"/>
      <c r="AL30" s="1221"/>
      <c r="AM30" s="1222"/>
    </row>
    <row r="31" spans="1:41" s="132" customFormat="1" ht="12.75" customHeight="1" x14ac:dyDescent="0.2">
      <c r="A31" s="332"/>
      <c r="B31" s="623">
        <v>1</v>
      </c>
      <c r="C31" s="1176" t="s">
        <v>127</v>
      </c>
      <c r="D31" s="1176"/>
      <c r="E31" s="1176"/>
      <c r="F31" s="1176"/>
      <c r="G31" s="1176"/>
      <c r="H31" s="1176"/>
      <c r="I31" s="1176"/>
      <c r="J31" s="1176"/>
      <c r="K31" s="1176"/>
      <c r="L31" s="1176"/>
      <c r="M31" s="1176"/>
      <c r="N31" s="1176"/>
      <c r="O31" s="130"/>
      <c r="P31" s="130"/>
      <c r="Q31" s="130"/>
      <c r="R31" s="130"/>
      <c r="S31" s="130"/>
      <c r="T31" s="130"/>
      <c r="U31" s="130"/>
      <c r="V31" s="130"/>
      <c r="W31" s="130"/>
      <c r="X31" s="130"/>
      <c r="Y31" s="130"/>
      <c r="Z31" s="130"/>
      <c r="AA31" s="130"/>
      <c r="AB31" s="130"/>
      <c r="AC31" s="130"/>
      <c r="AD31" s="130"/>
      <c r="AE31" s="130"/>
      <c r="AF31" s="130"/>
      <c r="AG31" s="130"/>
      <c r="AH31" s="131"/>
      <c r="AI31" s="332"/>
      <c r="AJ31" s="133">
        <f>COUNTIF(O31:AH31,"1")</f>
        <v>0</v>
      </c>
      <c r="AK31" s="130">
        <f>COUNTIF(O31:AH31,"0")</f>
        <v>0</v>
      </c>
      <c r="AL31" s="130">
        <f>SUM(AJ31:AK31)</f>
        <v>0</v>
      </c>
      <c r="AM31" s="134" t="str">
        <f>IF(AL31=0," ",SUM(AJ31/AL31))</f>
        <v xml:space="preserve"> </v>
      </c>
      <c r="AO31" s="12"/>
    </row>
    <row r="32" spans="1:41" ht="12.75" customHeight="1" x14ac:dyDescent="0.2">
      <c r="A32" s="108"/>
      <c r="B32" s="624">
        <v>1.1000000000000001</v>
      </c>
      <c r="C32" s="1155" t="s">
        <v>128</v>
      </c>
      <c r="D32" s="1156"/>
      <c r="E32" s="1156"/>
      <c r="F32" s="1156"/>
      <c r="G32" s="1156"/>
      <c r="H32" s="1156"/>
      <c r="I32" s="1156"/>
      <c r="J32" s="1156"/>
      <c r="K32" s="1156"/>
      <c r="L32" s="1156"/>
      <c r="M32" s="1156"/>
      <c r="N32" s="1157"/>
      <c r="O32" s="612"/>
      <c r="P32" s="612"/>
      <c r="Q32" s="612"/>
      <c r="R32" s="612"/>
      <c r="S32" s="612"/>
      <c r="T32" s="612"/>
      <c r="U32" s="612"/>
      <c r="V32" s="612"/>
      <c r="W32" s="612"/>
      <c r="X32" s="612"/>
      <c r="Y32" s="612"/>
      <c r="Z32" s="612"/>
      <c r="AA32" s="612"/>
      <c r="AB32" s="612"/>
      <c r="AC32" s="612"/>
      <c r="AD32" s="612"/>
      <c r="AE32" s="612"/>
      <c r="AF32" s="612"/>
      <c r="AG32" s="612"/>
      <c r="AH32" s="621"/>
      <c r="AI32" s="108"/>
      <c r="AJ32" s="614">
        <f>COUNTIFS(O31:AH31,"1",O32:AH32,"1")</f>
        <v>0</v>
      </c>
      <c r="AK32" s="609">
        <f>COUNTIFS(O31:AH31,"1",O32:AH32,"0")</f>
        <v>0</v>
      </c>
      <c r="AL32" s="609">
        <f>SUM(AJ32:AK32)</f>
        <v>0</v>
      </c>
      <c r="AM32" s="613" t="str">
        <f>IF(AL32=0," ",SUM(AJ32/AL32))</f>
        <v xml:space="preserve"> </v>
      </c>
      <c r="AO32" s="12"/>
    </row>
    <row r="33" spans="1:39" ht="25.5" customHeight="1" x14ac:dyDescent="0.2">
      <c r="A33" s="108"/>
      <c r="B33" s="1227">
        <v>1.2</v>
      </c>
      <c r="C33" s="750" t="s">
        <v>725</v>
      </c>
      <c r="D33" s="1156"/>
      <c r="E33" s="1156"/>
      <c r="F33" s="1156"/>
      <c r="G33" s="1156"/>
      <c r="H33" s="1156"/>
      <c r="I33" s="1156"/>
      <c r="J33" s="1156"/>
      <c r="K33" s="1156"/>
      <c r="L33" s="1156"/>
      <c r="M33" s="1156"/>
      <c r="N33" s="1157"/>
      <c r="O33" s="1281"/>
      <c r="P33" s="1224"/>
      <c r="Q33" s="1224"/>
      <c r="R33" s="1224"/>
      <c r="S33" s="1224"/>
      <c r="T33" s="1224"/>
      <c r="U33" s="1224"/>
      <c r="V33" s="1224"/>
      <c r="W33" s="1224"/>
      <c r="X33" s="1224"/>
      <c r="Y33" s="1224"/>
      <c r="Z33" s="1224"/>
      <c r="AA33" s="1224"/>
      <c r="AB33" s="1224"/>
      <c r="AC33" s="1224"/>
      <c r="AD33" s="1224"/>
      <c r="AE33" s="1224"/>
      <c r="AF33" s="1224"/>
      <c r="AG33" s="1224"/>
      <c r="AH33" s="1290"/>
      <c r="AI33" s="108"/>
      <c r="AJ33" s="1343">
        <f>COUNTIFS(O31:AH31,"1",O32:AH32,"1",O33:AH33,"1")</f>
        <v>0</v>
      </c>
      <c r="AK33" s="1224">
        <f>COUNTIFS(O31:AH31,"1",O32:AH32,"1",O33:AH33,"0")</f>
        <v>0</v>
      </c>
      <c r="AL33" s="1224">
        <f>SUM(AJ33:AK33)</f>
        <v>0</v>
      </c>
      <c r="AM33" s="1344" t="str">
        <f>IF(AL33=0," ",SUM(AJ33/AL33))</f>
        <v xml:space="preserve"> </v>
      </c>
    </row>
    <row r="34" spans="1:39" x14ac:dyDescent="0.2">
      <c r="A34" s="108"/>
      <c r="B34" s="1280"/>
      <c r="C34" s="1277" t="s">
        <v>731</v>
      </c>
      <c r="D34" s="1278"/>
      <c r="E34" s="1278"/>
      <c r="F34" s="1278"/>
      <c r="G34" s="1278"/>
      <c r="H34" s="1278"/>
      <c r="I34" s="1278"/>
      <c r="J34" s="1278"/>
      <c r="K34" s="1278"/>
      <c r="L34" s="1278"/>
      <c r="M34" s="1278"/>
      <c r="N34" s="1279"/>
      <c r="O34" s="1250"/>
      <c r="P34" s="1224"/>
      <c r="Q34" s="1224"/>
      <c r="R34" s="1224"/>
      <c r="S34" s="1224"/>
      <c r="T34" s="1224"/>
      <c r="U34" s="1224"/>
      <c r="V34" s="1224"/>
      <c r="W34" s="1224"/>
      <c r="X34" s="1224"/>
      <c r="Y34" s="1224"/>
      <c r="Z34" s="1224"/>
      <c r="AA34" s="1224"/>
      <c r="AB34" s="1224"/>
      <c r="AC34" s="1224"/>
      <c r="AD34" s="1224"/>
      <c r="AE34" s="1224"/>
      <c r="AF34" s="1224"/>
      <c r="AG34" s="1224"/>
      <c r="AH34" s="1290"/>
      <c r="AI34" s="108"/>
      <c r="AJ34" s="1343"/>
      <c r="AK34" s="1224"/>
      <c r="AL34" s="1224"/>
      <c r="AM34" s="1344"/>
    </row>
    <row r="35" spans="1:39" ht="12.75" customHeight="1" x14ac:dyDescent="0.2">
      <c r="A35" s="108"/>
      <c r="B35" s="1245">
        <v>1.3</v>
      </c>
      <c r="C35" s="1214" t="s">
        <v>401</v>
      </c>
      <c r="D35" s="1175"/>
      <c r="E35" s="1175"/>
      <c r="F35" s="1175"/>
      <c r="G35" s="1175"/>
      <c r="H35" s="1175"/>
      <c r="I35" s="1175"/>
      <c r="J35" s="1175"/>
      <c r="K35" s="1175"/>
      <c r="L35" s="1175"/>
      <c r="M35" s="1175"/>
      <c r="N35" s="1175"/>
      <c r="O35" s="141"/>
      <c r="P35" s="142"/>
      <c r="Q35" s="142"/>
      <c r="R35" s="142"/>
      <c r="S35" s="142"/>
      <c r="T35" s="142"/>
      <c r="U35" s="142"/>
      <c r="V35" s="142"/>
      <c r="W35" s="142"/>
      <c r="X35" s="142"/>
      <c r="Y35" s="142"/>
      <c r="Z35" s="142"/>
      <c r="AA35" s="142"/>
      <c r="AB35" s="142"/>
      <c r="AC35" s="142"/>
      <c r="AD35" s="142"/>
      <c r="AE35" s="142"/>
      <c r="AF35" s="142"/>
      <c r="AG35" s="142"/>
      <c r="AH35" s="143"/>
      <c r="AI35" s="108"/>
      <c r="AJ35" s="629"/>
      <c r="AK35" s="630"/>
      <c r="AL35" s="630"/>
      <c r="AM35" s="631"/>
    </row>
    <row r="36" spans="1:39" ht="12.75" customHeight="1" x14ac:dyDescent="0.2">
      <c r="A36" s="108"/>
      <c r="B36" s="1229"/>
      <c r="C36" s="1215" t="s">
        <v>129</v>
      </c>
      <c r="D36" s="1215"/>
      <c r="E36" s="1215"/>
      <c r="F36" s="1215"/>
      <c r="G36" s="1215"/>
      <c r="H36" s="1215"/>
      <c r="I36" s="1215"/>
      <c r="J36" s="1215"/>
      <c r="K36" s="1215"/>
      <c r="L36" s="1215"/>
      <c r="M36" s="1215"/>
      <c r="N36" s="1215"/>
      <c r="O36" s="612"/>
      <c r="P36" s="612"/>
      <c r="Q36" s="612"/>
      <c r="R36" s="612"/>
      <c r="S36" s="612"/>
      <c r="T36" s="612"/>
      <c r="U36" s="612"/>
      <c r="V36" s="612"/>
      <c r="W36" s="612"/>
      <c r="X36" s="612"/>
      <c r="Y36" s="612"/>
      <c r="Z36" s="612"/>
      <c r="AA36" s="612"/>
      <c r="AB36" s="612"/>
      <c r="AC36" s="612"/>
      <c r="AD36" s="612"/>
      <c r="AE36" s="612"/>
      <c r="AF36" s="612"/>
      <c r="AG36" s="612"/>
      <c r="AH36" s="621"/>
      <c r="AI36" s="108"/>
      <c r="AJ36" s="614">
        <f>COUNTIFS(O31:AH31,"1",O32:AH32,"1",O36:AH36,"1")</f>
        <v>0</v>
      </c>
      <c r="AK36" s="609">
        <f>COUNTIFS(O31:AH31,"1",O32:AH32,"1",O36:AH36,"0")</f>
        <v>0</v>
      </c>
      <c r="AL36" s="609">
        <f>SUM(AJ36:AK36)</f>
        <v>0</v>
      </c>
      <c r="AM36" s="613" t="str">
        <f>IF(AL36=0," ",SUM(AJ36/AL36))</f>
        <v xml:space="preserve"> </v>
      </c>
    </row>
    <row r="37" spans="1:39" ht="12.75" customHeight="1" x14ac:dyDescent="0.2">
      <c r="A37" s="108"/>
      <c r="B37" s="1229"/>
      <c r="C37" s="1216" t="s">
        <v>130</v>
      </c>
      <c r="D37" s="1217"/>
      <c r="E37" s="1217"/>
      <c r="F37" s="1217"/>
      <c r="G37" s="1217"/>
      <c r="H37" s="1217"/>
      <c r="I37" s="1217"/>
      <c r="J37" s="1217"/>
      <c r="K37" s="1217"/>
      <c r="L37" s="1217"/>
      <c r="M37" s="1217"/>
      <c r="N37" s="1217"/>
      <c r="O37" s="612"/>
      <c r="P37" s="612"/>
      <c r="Q37" s="612"/>
      <c r="R37" s="612"/>
      <c r="S37" s="612"/>
      <c r="T37" s="612"/>
      <c r="U37" s="612"/>
      <c r="V37" s="612"/>
      <c r="W37" s="612"/>
      <c r="X37" s="612"/>
      <c r="Y37" s="612"/>
      <c r="Z37" s="612"/>
      <c r="AA37" s="612"/>
      <c r="AB37" s="612"/>
      <c r="AC37" s="612"/>
      <c r="AD37" s="612"/>
      <c r="AE37" s="612"/>
      <c r="AF37" s="612"/>
      <c r="AG37" s="612"/>
      <c r="AH37" s="621"/>
      <c r="AI37" s="108"/>
      <c r="AJ37" s="614">
        <f>COUNTIFS(O31:AH31,"1",O32:AH32,"1",O37:AH37,"1")</f>
        <v>0</v>
      </c>
      <c r="AK37" s="609">
        <f>COUNTIFS(O31:AH31,"1",O32:AH32,"1",O37:AH37,"0")</f>
        <v>0</v>
      </c>
      <c r="AL37" s="609">
        <f>SUM(AJ37:AK37)</f>
        <v>0</v>
      </c>
      <c r="AM37" s="613" t="str">
        <f>IF(AL37=0," ",SUM(AJ37/AL37))</f>
        <v xml:space="preserve"> </v>
      </c>
    </row>
    <row r="38" spans="1:39" ht="12.75" customHeight="1" x14ac:dyDescent="0.2">
      <c r="A38" s="108"/>
      <c r="B38" s="1229"/>
      <c r="C38" s="1218" t="s">
        <v>131</v>
      </c>
      <c r="D38" s="1215"/>
      <c r="E38" s="1215"/>
      <c r="F38" s="1215"/>
      <c r="G38" s="1215"/>
      <c r="H38" s="1215"/>
      <c r="I38" s="1215"/>
      <c r="J38" s="1215"/>
      <c r="K38" s="1215"/>
      <c r="L38" s="1215"/>
      <c r="M38" s="1215"/>
      <c r="N38" s="1215"/>
      <c r="O38" s="612"/>
      <c r="P38" s="612"/>
      <c r="Q38" s="612"/>
      <c r="R38" s="612"/>
      <c r="S38" s="612"/>
      <c r="T38" s="612"/>
      <c r="U38" s="612"/>
      <c r="V38" s="612"/>
      <c r="W38" s="612"/>
      <c r="X38" s="612"/>
      <c r="Y38" s="612"/>
      <c r="Z38" s="612"/>
      <c r="AA38" s="612"/>
      <c r="AB38" s="612"/>
      <c r="AC38" s="612"/>
      <c r="AD38" s="612"/>
      <c r="AE38" s="612"/>
      <c r="AF38" s="612"/>
      <c r="AG38" s="612"/>
      <c r="AH38" s="621"/>
      <c r="AI38" s="108"/>
      <c r="AJ38" s="614">
        <f>COUNTIFS(O31:AH31,"1",O32:AH32,"1",O38:AH38,"1")</f>
        <v>0</v>
      </c>
      <c r="AK38" s="609">
        <f>COUNTIFS(O31:AH31,"1",O32:AH32,"1",O38:AH38,"0")</f>
        <v>0</v>
      </c>
      <c r="AL38" s="609">
        <f>SUM(AJ38:AK38)</f>
        <v>0</v>
      </c>
      <c r="AM38" s="613" t="str">
        <f>IF(AL38=0," ",SUM(AJ38/AL38))</f>
        <v xml:space="preserve"> </v>
      </c>
    </row>
    <row r="39" spans="1:39" ht="12.75" customHeight="1" x14ac:dyDescent="0.2">
      <c r="A39" s="108"/>
      <c r="B39" s="1247"/>
      <c r="C39" s="1218" t="s">
        <v>132</v>
      </c>
      <c r="D39" s="1215"/>
      <c r="E39" s="1215"/>
      <c r="F39" s="1215"/>
      <c r="G39" s="1215"/>
      <c r="H39" s="1215"/>
      <c r="I39" s="1215"/>
      <c r="J39" s="1215"/>
      <c r="K39" s="1215"/>
      <c r="L39" s="1215"/>
      <c r="M39" s="1215"/>
      <c r="N39" s="1215"/>
      <c r="O39" s="612"/>
      <c r="P39" s="612"/>
      <c r="Q39" s="612"/>
      <c r="R39" s="612"/>
      <c r="S39" s="612"/>
      <c r="T39" s="612"/>
      <c r="U39" s="612"/>
      <c r="V39" s="612"/>
      <c r="W39" s="612"/>
      <c r="X39" s="612"/>
      <c r="Y39" s="612"/>
      <c r="Z39" s="612"/>
      <c r="AA39" s="612"/>
      <c r="AB39" s="612"/>
      <c r="AC39" s="612"/>
      <c r="AD39" s="612"/>
      <c r="AE39" s="612"/>
      <c r="AF39" s="612"/>
      <c r="AG39" s="612"/>
      <c r="AH39" s="621"/>
      <c r="AI39" s="108"/>
      <c r="AJ39" s="614">
        <f>COUNTIFS(O31:AH31,"1",O32:AH32,"1",O39:AH39,"1")</f>
        <v>0</v>
      </c>
      <c r="AK39" s="609">
        <f>COUNTIFS(O31:AH31,"1",O32:AH32,"1",O39:AH39,"0")</f>
        <v>0</v>
      </c>
      <c r="AL39" s="609">
        <f>SUM(AJ39:AK39)</f>
        <v>0</v>
      </c>
      <c r="AM39" s="613" t="str">
        <f>IF(AL39=0," ",SUM(AJ39/AL39))</f>
        <v xml:space="preserve"> </v>
      </c>
    </row>
    <row r="40" spans="1:39" ht="12.75" customHeight="1" x14ac:dyDescent="0.2">
      <c r="A40" s="108"/>
      <c r="B40" s="622">
        <v>1.4</v>
      </c>
      <c r="C40" s="1172" t="s">
        <v>133</v>
      </c>
      <c r="D40" s="1172"/>
      <c r="E40" s="1172"/>
      <c r="F40" s="1172"/>
      <c r="G40" s="1172"/>
      <c r="H40" s="1172"/>
      <c r="I40" s="1172"/>
      <c r="J40" s="1172"/>
      <c r="K40" s="1172"/>
      <c r="L40" s="1172"/>
      <c r="M40" s="1172"/>
      <c r="N40" s="1172"/>
      <c r="O40" s="612"/>
      <c r="P40" s="612"/>
      <c r="Q40" s="612"/>
      <c r="R40" s="612"/>
      <c r="S40" s="612"/>
      <c r="T40" s="612"/>
      <c r="U40" s="612"/>
      <c r="V40" s="612"/>
      <c r="W40" s="612"/>
      <c r="X40" s="612"/>
      <c r="Y40" s="612"/>
      <c r="Z40" s="612"/>
      <c r="AA40" s="612"/>
      <c r="AB40" s="612"/>
      <c r="AC40" s="612"/>
      <c r="AD40" s="612"/>
      <c r="AE40" s="612"/>
      <c r="AF40" s="612"/>
      <c r="AG40" s="612"/>
      <c r="AH40" s="621"/>
      <c r="AI40" s="108"/>
      <c r="AJ40" s="614">
        <f>COUNTIFS(O31:AH31,"1",O32:AH32,"1",O40:AH40,"1")</f>
        <v>0</v>
      </c>
      <c r="AK40" s="609">
        <f>COUNTIFS(O31:AH31,"1",O32:AH32,"1",O40:AH40,"0")</f>
        <v>0</v>
      </c>
      <c r="AL40" s="609">
        <f>SUM(AJ40:AK40)</f>
        <v>0</v>
      </c>
      <c r="AM40" s="613" t="str">
        <f>IF(AL40=0," ",SUM(AJ40/AL40))</f>
        <v xml:space="preserve"> </v>
      </c>
    </row>
    <row r="41" spans="1:39" ht="12.75" customHeight="1" x14ac:dyDescent="0.2">
      <c r="A41" s="108"/>
      <c r="B41" s="1245">
        <v>1.5</v>
      </c>
      <c r="C41" s="1244" t="s">
        <v>402</v>
      </c>
      <c r="D41" s="1172"/>
      <c r="E41" s="1172"/>
      <c r="F41" s="1172"/>
      <c r="G41" s="1172"/>
      <c r="H41" s="1172"/>
      <c r="I41" s="1172"/>
      <c r="J41" s="1172"/>
      <c r="K41" s="1172"/>
      <c r="L41" s="1172"/>
      <c r="M41" s="1172"/>
      <c r="N41" s="1172"/>
      <c r="O41" s="141"/>
      <c r="P41" s="142"/>
      <c r="Q41" s="142"/>
      <c r="R41" s="142"/>
      <c r="S41" s="142"/>
      <c r="T41" s="142"/>
      <c r="U41" s="142"/>
      <c r="V41" s="142"/>
      <c r="W41" s="142"/>
      <c r="X41" s="142"/>
      <c r="Y41" s="142"/>
      <c r="Z41" s="142"/>
      <c r="AA41" s="142"/>
      <c r="AB41" s="142"/>
      <c r="AC41" s="142"/>
      <c r="AD41" s="142"/>
      <c r="AE41" s="142"/>
      <c r="AF41" s="142"/>
      <c r="AG41" s="142"/>
      <c r="AH41" s="143"/>
      <c r="AI41" s="108"/>
      <c r="AJ41" s="1194" t="s">
        <v>165</v>
      </c>
      <c r="AK41" s="1195"/>
      <c r="AL41" s="1195"/>
      <c r="AM41" s="1196"/>
    </row>
    <row r="42" spans="1:39" ht="12.75" customHeight="1" x14ac:dyDescent="0.2">
      <c r="A42" s="108"/>
      <c r="B42" s="1229"/>
      <c r="C42" s="1218" t="s">
        <v>134</v>
      </c>
      <c r="D42" s="1215"/>
      <c r="E42" s="1215"/>
      <c r="F42" s="1215"/>
      <c r="G42" s="1215"/>
      <c r="H42" s="1215"/>
      <c r="I42" s="1215"/>
      <c r="J42" s="1215"/>
      <c r="K42" s="1215"/>
      <c r="L42" s="1215"/>
      <c r="M42" s="1215"/>
      <c r="N42" s="1215"/>
      <c r="O42" s="612"/>
      <c r="P42" s="612"/>
      <c r="Q42" s="612"/>
      <c r="R42" s="612"/>
      <c r="S42" s="612"/>
      <c r="T42" s="612"/>
      <c r="U42" s="612"/>
      <c r="V42" s="612"/>
      <c r="W42" s="612"/>
      <c r="X42" s="612"/>
      <c r="Y42" s="612"/>
      <c r="Z42" s="612"/>
      <c r="AA42" s="612"/>
      <c r="AB42" s="612"/>
      <c r="AC42" s="612"/>
      <c r="AD42" s="612"/>
      <c r="AE42" s="612"/>
      <c r="AF42" s="612"/>
      <c r="AG42" s="612"/>
      <c r="AH42" s="621"/>
      <c r="AI42" s="108"/>
      <c r="AJ42" s="139">
        <f>COUNTIFS(O31:AH31,"1",O32:AH32,"1",O42:AH42,"1")</f>
        <v>0</v>
      </c>
      <c r="AK42" s="612">
        <f>COUNTIFS(O31:AH31,"1",O32:AH32,"1",O42:AH42,"0")</f>
        <v>0</v>
      </c>
      <c r="AL42" s="612">
        <f>SUM(AJ42:AK42)</f>
        <v>0</v>
      </c>
      <c r="AM42" s="140" t="str">
        <f>IF(AL42=0," ",SUM(AJ42/AL42))</f>
        <v xml:space="preserve"> </v>
      </c>
    </row>
    <row r="43" spans="1:39" ht="12.75" customHeight="1" x14ac:dyDescent="0.2">
      <c r="A43" s="108"/>
      <c r="B43" s="1229"/>
      <c r="C43" s="1218" t="s">
        <v>130</v>
      </c>
      <c r="D43" s="1215"/>
      <c r="E43" s="1215"/>
      <c r="F43" s="1215"/>
      <c r="G43" s="1215"/>
      <c r="H43" s="1215"/>
      <c r="I43" s="1215"/>
      <c r="J43" s="1215"/>
      <c r="K43" s="1215"/>
      <c r="L43" s="1215"/>
      <c r="M43" s="1215"/>
      <c r="N43" s="1215"/>
      <c r="O43" s="612"/>
      <c r="P43" s="612"/>
      <c r="Q43" s="612"/>
      <c r="R43" s="612"/>
      <c r="S43" s="612"/>
      <c r="T43" s="612"/>
      <c r="U43" s="612"/>
      <c r="V43" s="612"/>
      <c r="W43" s="612"/>
      <c r="X43" s="612"/>
      <c r="Y43" s="612"/>
      <c r="Z43" s="612"/>
      <c r="AA43" s="612"/>
      <c r="AB43" s="612"/>
      <c r="AC43" s="612"/>
      <c r="AD43" s="612"/>
      <c r="AE43" s="612"/>
      <c r="AF43" s="612"/>
      <c r="AG43" s="612"/>
      <c r="AH43" s="621"/>
      <c r="AI43" s="108"/>
      <c r="AJ43" s="614">
        <f>COUNTIFS(O31:AH31,"1",O32:AH32,"1",O43:AH43,"1")</f>
        <v>0</v>
      </c>
      <c r="AK43" s="609">
        <f>COUNTIFS(O31:AH31,"1",O32:AH32,"1",O43:AH43,"0")</f>
        <v>0</v>
      </c>
      <c r="AL43" s="609">
        <f>SUM(AJ43:AK43)</f>
        <v>0</v>
      </c>
      <c r="AM43" s="613" t="str">
        <f>IF(AL43=0," ",SUM(AJ43/AL43))</f>
        <v xml:space="preserve"> </v>
      </c>
    </row>
    <row r="44" spans="1:39" ht="12.75" customHeight="1" thickBot="1" x14ac:dyDescent="0.25">
      <c r="A44" s="108"/>
      <c r="B44" s="1246"/>
      <c r="C44" s="1242" t="s">
        <v>131</v>
      </c>
      <c r="D44" s="1243"/>
      <c r="E44" s="1243"/>
      <c r="F44" s="1243"/>
      <c r="G44" s="1243"/>
      <c r="H44" s="1243"/>
      <c r="I44" s="1243"/>
      <c r="J44" s="1243"/>
      <c r="K44" s="1243"/>
      <c r="L44" s="1243"/>
      <c r="M44" s="1243"/>
      <c r="N44" s="1243"/>
      <c r="O44" s="647"/>
      <c r="P44" s="647"/>
      <c r="Q44" s="647"/>
      <c r="R44" s="647"/>
      <c r="S44" s="647"/>
      <c r="T44" s="647"/>
      <c r="U44" s="647"/>
      <c r="V44" s="647"/>
      <c r="W44" s="647"/>
      <c r="X44" s="647"/>
      <c r="Y44" s="647"/>
      <c r="Z44" s="647"/>
      <c r="AA44" s="647"/>
      <c r="AB44" s="647"/>
      <c r="AC44" s="647"/>
      <c r="AD44" s="647"/>
      <c r="AE44" s="647"/>
      <c r="AF44" s="647"/>
      <c r="AG44" s="647"/>
      <c r="AH44" s="648"/>
      <c r="AI44" s="108"/>
      <c r="AJ44" s="649">
        <f>COUNTIFS(O31:AH31,"1",O32:AH32,"1",O44:AH44,"1")</f>
        <v>0</v>
      </c>
      <c r="AK44" s="647">
        <f>COUNTIFS(O31:AH31,"1",O32:AH32,"1",O44:AH44,"0")</f>
        <v>0</v>
      </c>
      <c r="AL44" s="647">
        <f>SUM(AJ44:AK44)</f>
        <v>0</v>
      </c>
      <c r="AM44" s="650" t="str">
        <f>IF(AL44=0," ",SUM(AJ44/AL44))</f>
        <v xml:space="preserve"> </v>
      </c>
    </row>
    <row r="45" spans="1:39" ht="12.75" customHeight="1" thickBot="1" x14ac:dyDescent="0.25">
      <c r="A45" s="108"/>
      <c r="B45" s="1240" t="s">
        <v>135</v>
      </c>
      <c r="C45" s="1241"/>
      <c r="D45" s="1241"/>
      <c r="E45" s="1241"/>
      <c r="F45" s="1241"/>
      <c r="G45" s="1241"/>
      <c r="H45" s="1241"/>
      <c r="I45" s="1241"/>
      <c r="J45" s="1241"/>
      <c r="K45" s="1241"/>
      <c r="L45" s="1241"/>
      <c r="M45" s="1241"/>
      <c r="N45" s="1241"/>
      <c r="O45" s="127"/>
      <c r="P45" s="127"/>
      <c r="Q45" s="127"/>
      <c r="R45" s="127"/>
      <c r="S45" s="127"/>
      <c r="T45" s="127"/>
      <c r="U45" s="127"/>
      <c r="V45" s="127"/>
      <c r="W45" s="127"/>
      <c r="X45" s="127"/>
      <c r="Y45" s="127"/>
      <c r="Z45" s="127"/>
      <c r="AA45" s="127"/>
      <c r="AB45" s="127"/>
      <c r="AC45" s="127"/>
      <c r="AD45" s="127"/>
      <c r="AE45" s="127"/>
      <c r="AF45" s="127"/>
      <c r="AG45" s="127"/>
      <c r="AH45" s="128"/>
      <c r="AI45" s="108"/>
      <c r="AJ45" s="1158"/>
      <c r="AK45" s="1159"/>
      <c r="AL45" s="1159"/>
      <c r="AM45" s="1160"/>
    </row>
    <row r="46" spans="1:39" ht="12.75" customHeight="1" x14ac:dyDescent="0.2">
      <c r="A46" s="108"/>
      <c r="B46" s="144">
        <v>2</v>
      </c>
      <c r="C46" s="1219" t="s">
        <v>291</v>
      </c>
      <c r="D46" s="1219"/>
      <c r="E46" s="1219"/>
      <c r="F46" s="1219"/>
      <c r="G46" s="1219"/>
      <c r="H46" s="1219"/>
      <c r="I46" s="1219"/>
      <c r="J46" s="1219"/>
      <c r="K46" s="1219"/>
      <c r="L46" s="1219"/>
      <c r="M46" s="1219"/>
      <c r="N46" s="1219"/>
      <c r="O46" s="145"/>
      <c r="P46" s="145"/>
      <c r="Q46" s="145"/>
      <c r="R46" s="145"/>
      <c r="S46" s="145"/>
      <c r="T46" s="145"/>
      <c r="U46" s="145"/>
      <c r="V46" s="145"/>
      <c r="W46" s="145"/>
      <c r="X46" s="145"/>
      <c r="Y46" s="145"/>
      <c r="Z46" s="145"/>
      <c r="AA46" s="145"/>
      <c r="AB46" s="145"/>
      <c r="AC46" s="145"/>
      <c r="AD46" s="145"/>
      <c r="AE46" s="145"/>
      <c r="AF46" s="145"/>
      <c r="AG46" s="145"/>
      <c r="AH46" s="146"/>
      <c r="AI46" s="108"/>
      <c r="AJ46" s="147">
        <f>COUNTIFS(O31:AH31,"1",O46:AH46,"1")</f>
        <v>0</v>
      </c>
      <c r="AK46" s="148">
        <f>COUNTIFS(O31:AH31,"1",O46:AH46,"0")</f>
        <v>0</v>
      </c>
      <c r="AL46" s="148">
        <f t="shared" ref="AL46:AL56" si="0">SUM(AJ46:AK46)</f>
        <v>0</v>
      </c>
      <c r="AM46" s="149" t="str">
        <f t="shared" ref="AM46:AM56" si="1">IF(AL46=0," ",SUM(AJ46/AL46))</f>
        <v xml:space="preserve"> </v>
      </c>
    </row>
    <row r="47" spans="1:39" ht="25.5" customHeight="1" x14ac:dyDescent="0.2">
      <c r="A47" s="108"/>
      <c r="B47" s="1282">
        <v>2.1</v>
      </c>
      <c r="C47" s="726" t="s">
        <v>670</v>
      </c>
      <c r="D47" s="1207"/>
      <c r="E47" s="1207"/>
      <c r="F47" s="1207"/>
      <c r="G47" s="1207"/>
      <c r="H47" s="1207"/>
      <c r="I47" s="1207"/>
      <c r="J47" s="1207"/>
      <c r="K47" s="1207"/>
      <c r="L47" s="1207"/>
      <c r="M47" s="1207"/>
      <c r="N47" s="1208"/>
      <c r="O47" s="1146"/>
      <c r="P47" s="1140"/>
      <c r="Q47" s="1140"/>
      <c r="R47" s="1140"/>
      <c r="S47" s="1140"/>
      <c r="T47" s="1140"/>
      <c r="U47" s="1140"/>
      <c r="V47" s="1140"/>
      <c r="W47" s="1140"/>
      <c r="X47" s="1140"/>
      <c r="Y47" s="1140"/>
      <c r="Z47" s="1140"/>
      <c r="AA47" s="1140"/>
      <c r="AB47" s="1140"/>
      <c r="AC47" s="1140"/>
      <c r="AD47" s="1140"/>
      <c r="AE47" s="1140"/>
      <c r="AF47" s="1140"/>
      <c r="AG47" s="1140"/>
      <c r="AH47" s="1147"/>
      <c r="AI47" s="108"/>
      <c r="AJ47" s="1350">
        <f>COUNTIFS(O31:AH31,"1",O46:AH46,"1",O47:AH47,"1")</f>
        <v>0</v>
      </c>
      <c r="AK47" s="1348">
        <f>COUNTIFS(O31:AH31,"1",O46:AH46,"1",O47:AH47,"0")</f>
        <v>0</v>
      </c>
      <c r="AL47" s="1348">
        <f t="shared" si="0"/>
        <v>0</v>
      </c>
      <c r="AM47" s="1346" t="str">
        <f t="shared" si="1"/>
        <v xml:space="preserve"> </v>
      </c>
    </row>
    <row r="48" spans="1:39" x14ac:dyDescent="0.2">
      <c r="A48" s="108"/>
      <c r="B48" s="1345"/>
      <c r="C48" s="1340" t="s">
        <v>731</v>
      </c>
      <c r="D48" s="1341"/>
      <c r="E48" s="1341"/>
      <c r="F48" s="1341"/>
      <c r="G48" s="1341"/>
      <c r="H48" s="1341"/>
      <c r="I48" s="1341"/>
      <c r="J48" s="1341"/>
      <c r="K48" s="1341"/>
      <c r="L48" s="1341"/>
      <c r="M48" s="1341"/>
      <c r="N48" s="1342"/>
      <c r="O48" s="1141"/>
      <c r="P48" s="1141"/>
      <c r="Q48" s="1141"/>
      <c r="R48" s="1141"/>
      <c r="S48" s="1141"/>
      <c r="T48" s="1141"/>
      <c r="U48" s="1141"/>
      <c r="V48" s="1141"/>
      <c r="W48" s="1141"/>
      <c r="X48" s="1141"/>
      <c r="Y48" s="1141"/>
      <c r="Z48" s="1141"/>
      <c r="AA48" s="1141"/>
      <c r="AB48" s="1141"/>
      <c r="AC48" s="1141"/>
      <c r="AD48" s="1141"/>
      <c r="AE48" s="1141"/>
      <c r="AF48" s="1141"/>
      <c r="AG48" s="1141"/>
      <c r="AH48" s="1148"/>
      <c r="AI48" s="108"/>
      <c r="AJ48" s="1351"/>
      <c r="AK48" s="1349"/>
      <c r="AL48" s="1349"/>
      <c r="AM48" s="1347"/>
    </row>
    <row r="49" spans="1:39" ht="25.5" customHeight="1" x14ac:dyDescent="0.2">
      <c r="A49" s="108"/>
      <c r="B49" s="150">
        <v>2.2000000000000002</v>
      </c>
      <c r="C49" s="1212" t="s">
        <v>671</v>
      </c>
      <c r="D49" s="1213"/>
      <c r="E49" s="1213"/>
      <c r="F49" s="1213"/>
      <c r="G49" s="1213"/>
      <c r="H49" s="1213"/>
      <c r="I49" s="1213"/>
      <c r="J49" s="1213"/>
      <c r="K49" s="1213"/>
      <c r="L49" s="1213"/>
      <c r="M49" s="1213"/>
      <c r="N49" s="1213"/>
      <c r="O49" s="137"/>
      <c r="P49" s="137"/>
      <c r="Q49" s="137"/>
      <c r="R49" s="137"/>
      <c r="S49" s="137"/>
      <c r="T49" s="137"/>
      <c r="U49" s="137"/>
      <c r="V49" s="137"/>
      <c r="W49" s="137"/>
      <c r="X49" s="137"/>
      <c r="Y49" s="137"/>
      <c r="Z49" s="137"/>
      <c r="AA49" s="137"/>
      <c r="AB49" s="137"/>
      <c r="AC49" s="137"/>
      <c r="AD49" s="137"/>
      <c r="AE49" s="137"/>
      <c r="AF49" s="137"/>
      <c r="AG49" s="137"/>
      <c r="AH49" s="151"/>
      <c r="AI49" s="108"/>
      <c r="AJ49" s="152">
        <f>COUNTIFS(O31:AH31,"1",O46:AH46,"1",O49:AH49,"1")</f>
        <v>0</v>
      </c>
      <c r="AK49" s="153">
        <f>COUNTIFS(O31:AH31,"1",O46:AH46,"1",O49:AH49,"0")</f>
        <v>0</v>
      </c>
      <c r="AL49" s="153">
        <f t="shared" si="0"/>
        <v>0</v>
      </c>
      <c r="AM49" s="154" t="str">
        <f t="shared" si="1"/>
        <v xml:space="preserve"> </v>
      </c>
    </row>
    <row r="50" spans="1:39" ht="12.75" customHeight="1" x14ac:dyDescent="0.2">
      <c r="A50" s="108"/>
      <c r="B50" s="150">
        <v>2.2999999999999998</v>
      </c>
      <c r="C50" s="1209" t="s">
        <v>166</v>
      </c>
      <c r="D50" s="1209"/>
      <c r="E50" s="1209"/>
      <c r="F50" s="1209"/>
      <c r="G50" s="1209"/>
      <c r="H50" s="1209"/>
      <c r="I50" s="1209"/>
      <c r="J50" s="1209"/>
      <c r="K50" s="1209"/>
      <c r="L50" s="1209"/>
      <c r="M50" s="1209"/>
      <c r="N50" s="1209"/>
      <c r="O50" s="137"/>
      <c r="P50" s="137"/>
      <c r="Q50" s="137"/>
      <c r="R50" s="137"/>
      <c r="S50" s="137"/>
      <c r="T50" s="137"/>
      <c r="U50" s="137"/>
      <c r="V50" s="137"/>
      <c r="W50" s="137"/>
      <c r="X50" s="137"/>
      <c r="Y50" s="137"/>
      <c r="Z50" s="137"/>
      <c r="AA50" s="137"/>
      <c r="AB50" s="137"/>
      <c r="AC50" s="137"/>
      <c r="AD50" s="137"/>
      <c r="AE50" s="137"/>
      <c r="AF50" s="137"/>
      <c r="AG50" s="137"/>
      <c r="AH50" s="151"/>
      <c r="AI50" s="108"/>
      <c r="AJ50" s="152">
        <f>COUNTIFS(O31:AH31,"1",O46:AH46,"1",O49:AH49,"0",O50:AH50,"1")</f>
        <v>0</v>
      </c>
      <c r="AK50" s="153">
        <f>COUNTIFS(O31:AH31,"1",O46:AH46,"1",O49:AH49,"0",O50:AH50,"0")</f>
        <v>0</v>
      </c>
      <c r="AL50" s="153">
        <f t="shared" si="0"/>
        <v>0</v>
      </c>
      <c r="AM50" s="154" t="str">
        <f t="shared" si="1"/>
        <v xml:space="preserve"> </v>
      </c>
    </row>
    <row r="51" spans="1:39" ht="12.75" customHeight="1" x14ac:dyDescent="0.2">
      <c r="A51" s="108"/>
      <c r="B51" s="150">
        <v>2.4</v>
      </c>
      <c r="C51" s="1209" t="s">
        <v>294</v>
      </c>
      <c r="D51" s="1209"/>
      <c r="E51" s="1209"/>
      <c r="F51" s="1209"/>
      <c r="G51" s="1209"/>
      <c r="H51" s="1209"/>
      <c r="I51" s="1209"/>
      <c r="J51" s="1209"/>
      <c r="K51" s="1209"/>
      <c r="L51" s="1209"/>
      <c r="M51" s="1209"/>
      <c r="N51" s="1209"/>
      <c r="O51" s="137"/>
      <c r="P51" s="137"/>
      <c r="Q51" s="137"/>
      <c r="R51" s="137"/>
      <c r="S51" s="137"/>
      <c r="T51" s="137"/>
      <c r="U51" s="137"/>
      <c r="V51" s="137"/>
      <c r="W51" s="137"/>
      <c r="X51" s="137"/>
      <c r="Y51" s="137"/>
      <c r="Z51" s="137"/>
      <c r="AA51" s="137"/>
      <c r="AB51" s="137"/>
      <c r="AC51" s="137"/>
      <c r="AD51" s="137"/>
      <c r="AE51" s="137"/>
      <c r="AF51" s="137"/>
      <c r="AG51" s="137"/>
      <c r="AH51" s="151"/>
      <c r="AI51" s="108"/>
      <c r="AJ51" s="152">
        <f>COUNTIFS(O31:AH31,"1",O46:AH46,"1",O51:AH51,"1")</f>
        <v>0</v>
      </c>
      <c r="AK51" s="153">
        <f>COUNTIFS(O31:AH31,"1",O46:AH46,"1",O51:AH51,"0")</f>
        <v>0</v>
      </c>
      <c r="AL51" s="153">
        <f t="shared" si="0"/>
        <v>0</v>
      </c>
      <c r="AM51" s="154" t="str">
        <f t="shared" si="1"/>
        <v xml:space="preserve"> </v>
      </c>
    </row>
    <row r="52" spans="1:39" ht="12.75" customHeight="1" x14ac:dyDescent="0.2">
      <c r="A52" s="108"/>
      <c r="B52" s="150">
        <v>2.5</v>
      </c>
      <c r="C52" s="1209" t="s">
        <v>167</v>
      </c>
      <c r="D52" s="1209"/>
      <c r="E52" s="1209"/>
      <c r="F52" s="1209"/>
      <c r="G52" s="1209"/>
      <c r="H52" s="1209"/>
      <c r="I52" s="1209"/>
      <c r="J52" s="1209"/>
      <c r="K52" s="1209"/>
      <c r="L52" s="1209"/>
      <c r="M52" s="1209"/>
      <c r="N52" s="1209"/>
      <c r="O52" s="137"/>
      <c r="P52" s="137"/>
      <c r="Q52" s="137"/>
      <c r="R52" s="137"/>
      <c r="S52" s="137"/>
      <c r="T52" s="137"/>
      <c r="U52" s="137"/>
      <c r="V52" s="137"/>
      <c r="W52" s="137"/>
      <c r="X52" s="137"/>
      <c r="Y52" s="137"/>
      <c r="Z52" s="137"/>
      <c r="AA52" s="137"/>
      <c r="AB52" s="137"/>
      <c r="AC52" s="137"/>
      <c r="AD52" s="137"/>
      <c r="AE52" s="137"/>
      <c r="AF52" s="137"/>
      <c r="AG52" s="137"/>
      <c r="AH52" s="151"/>
      <c r="AI52" s="108"/>
      <c r="AJ52" s="152">
        <f>COUNTIFS(O31:AH31,"1",O46:AH46,"1",O51:AH51,"0",O52:AH52,"1")</f>
        <v>0</v>
      </c>
      <c r="AK52" s="153">
        <f>COUNTIFS(O31:AH31,"1",O46:AH46,"1",O51:AH51,"0",O52:AH52,"0")</f>
        <v>0</v>
      </c>
      <c r="AL52" s="153">
        <f t="shared" si="0"/>
        <v>0</v>
      </c>
      <c r="AM52" s="154" t="str">
        <f t="shared" si="1"/>
        <v xml:space="preserve"> </v>
      </c>
    </row>
    <row r="53" spans="1:39" ht="12.75" customHeight="1" x14ac:dyDescent="0.2">
      <c r="A53" s="108"/>
      <c r="B53" s="150">
        <v>2.6</v>
      </c>
      <c r="C53" s="1209" t="s">
        <v>295</v>
      </c>
      <c r="D53" s="1209"/>
      <c r="E53" s="1209"/>
      <c r="F53" s="1209"/>
      <c r="G53" s="1209"/>
      <c r="H53" s="1209"/>
      <c r="I53" s="1209"/>
      <c r="J53" s="1209"/>
      <c r="K53" s="1209"/>
      <c r="L53" s="1209"/>
      <c r="M53" s="1209"/>
      <c r="N53" s="1209"/>
      <c r="O53" s="137"/>
      <c r="P53" s="137"/>
      <c r="Q53" s="137"/>
      <c r="R53" s="137"/>
      <c r="S53" s="137"/>
      <c r="T53" s="137"/>
      <c r="U53" s="137"/>
      <c r="V53" s="137"/>
      <c r="W53" s="137"/>
      <c r="X53" s="137"/>
      <c r="Y53" s="137"/>
      <c r="Z53" s="137"/>
      <c r="AA53" s="137"/>
      <c r="AB53" s="137"/>
      <c r="AC53" s="137"/>
      <c r="AD53" s="137"/>
      <c r="AE53" s="137"/>
      <c r="AF53" s="137"/>
      <c r="AG53" s="137"/>
      <c r="AH53" s="151"/>
      <c r="AI53" s="108"/>
      <c r="AJ53" s="152">
        <f>COUNTIFS(O31:AH31,"1",O46:AH46,"1",O53:AH53,"1")</f>
        <v>0</v>
      </c>
      <c r="AK53" s="153">
        <f>COUNTIFS(O31:AH31,"1",O46:AH46,"1",O53:AH53,"0")</f>
        <v>0</v>
      </c>
      <c r="AL53" s="153">
        <f t="shared" si="0"/>
        <v>0</v>
      </c>
      <c r="AM53" s="154" t="str">
        <f t="shared" si="1"/>
        <v xml:space="preserve"> </v>
      </c>
    </row>
    <row r="54" spans="1:39" ht="12.75" customHeight="1" x14ac:dyDescent="0.2">
      <c r="A54" s="108"/>
      <c r="B54" s="150">
        <v>2.7</v>
      </c>
      <c r="C54" s="1209" t="s">
        <v>168</v>
      </c>
      <c r="D54" s="1209"/>
      <c r="E54" s="1209"/>
      <c r="F54" s="1209"/>
      <c r="G54" s="1209"/>
      <c r="H54" s="1209"/>
      <c r="I54" s="1209"/>
      <c r="J54" s="1209"/>
      <c r="K54" s="1209"/>
      <c r="L54" s="1209"/>
      <c r="M54" s="1209"/>
      <c r="N54" s="1209"/>
      <c r="O54" s="137"/>
      <c r="P54" s="137"/>
      <c r="Q54" s="137"/>
      <c r="R54" s="137"/>
      <c r="S54" s="137"/>
      <c r="T54" s="137"/>
      <c r="U54" s="137"/>
      <c r="V54" s="137"/>
      <c r="W54" s="137"/>
      <c r="X54" s="137"/>
      <c r="Y54" s="137"/>
      <c r="Z54" s="137"/>
      <c r="AA54" s="137"/>
      <c r="AB54" s="137"/>
      <c r="AC54" s="137"/>
      <c r="AD54" s="137"/>
      <c r="AE54" s="137"/>
      <c r="AF54" s="137"/>
      <c r="AG54" s="137"/>
      <c r="AH54" s="151"/>
      <c r="AI54" s="108"/>
      <c r="AJ54" s="152">
        <f>COUNTIFS(O31:AH31,"1",O46:AH46,"1",O53:AH53,"0",O54:AH54,"1")</f>
        <v>0</v>
      </c>
      <c r="AK54" s="153">
        <f>COUNTIFS(O31:AH31,"1",O46:AH46,"1",O53:AH53,"0",O54:AH54,"0")</f>
        <v>0</v>
      </c>
      <c r="AL54" s="153">
        <f t="shared" si="0"/>
        <v>0</v>
      </c>
      <c r="AM54" s="154" t="str">
        <f t="shared" si="1"/>
        <v xml:space="preserve"> </v>
      </c>
    </row>
    <row r="55" spans="1:39" ht="12.75" customHeight="1" x14ac:dyDescent="0.2">
      <c r="A55" s="108"/>
      <c r="B55" s="150">
        <v>2.8</v>
      </c>
      <c r="C55" s="1209" t="s">
        <v>296</v>
      </c>
      <c r="D55" s="1209"/>
      <c r="E55" s="1209"/>
      <c r="F55" s="1209"/>
      <c r="G55" s="1209"/>
      <c r="H55" s="1209"/>
      <c r="I55" s="1209"/>
      <c r="J55" s="1209"/>
      <c r="K55" s="1209"/>
      <c r="L55" s="1209"/>
      <c r="M55" s="1209"/>
      <c r="N55" s="1209"/>
      <c r="O55" s="137"/>
      <c r="P55" s="137"/>
      <c r="Q55" s="137"/>
      <c r="R55" s="137"/>
      <c r="S55" s="137"/>
      <c r="T55" s="137"/>
      <c r="U55" s="137"/>
      <c r="V55" s="137"/>
      <c r="W55" s="137"/>
      <c r="X55" s="137"/>
      <c r="Y55" s="137"/>
      <c r="Z55" s="137"/>
      <c r="AA55" s="137"/>
      <c r="AB55" s="137"/>
      <c r="AC55" s="137"/>
      <c r="AD55" s="137"/>
      <c r="AE55" s="137"/>
      <c r="AF55" s="137"/>
      <c r="AG55" s="137"/>
      <c r="AH55" s="151"/>
      <c r="AI55" s="108"/>
      <c r="AJ55" s="152">
        <f>COUNTIFS(O31:AH31,"1",O46:AH46,"1",O55:AH55,"1")</f>
        <v>0</v>
      </c>
      <c r="AK55" s="153">
        <f>COUNTIFS(O31:AH31,"1",O46:AH46,"1",O55:AH55,"0")</f>
        <v>0</v>
      </c>
      <c r="AL55" s="153">
        <f t="shared" si="0"/>
        <v>0</v>
      </c>
      <c r="AM55" s="154" t="str">
        <f t="shared" si="1"/>
        <v xml:space="preserve"> </v>
      </c>
    </row>
    <row r="56" spans="1:39" ht="12.75" customHeight="1" thickBot="1" x14ac:dyDescent="0.25">
      <c r="A56" s="108"/>
      <c r="B56" s="155">
        <v>2.9</v>
      </c>
      <c r="C56" s="1248" t="s">
        <v>169</v>
      </c>
      <c r="D56" s="1248"/>
      <c r="E56" s="1248"/>
      <c r="F56" s="1248"/>
      <c r="G56" s="1248"/>
      <c r="H56" s="1248"/>
      <c r="I56" s="1248"/>
      <c r="J56" s="1248"/>
      <c r="K56" s="1248"/>
      <c r="L56" s="1248"/>
      <c r="M56" s="1248"/>
      <c r="N56" s="1248"/>
      <c r="O56" s="156"/>
      <c r="P56" s="156"/>
      <c r="Q56" s="156"/>
      <c r="R56" s="156"/>
      <c r="S56" s="156"/>
      <c r="T56" s="156"/>
      <c r="U56" s="156"/>
      <c r="V56" s="156"/>
      <c r="W56" s="156"/>
      <c r="X56" s="156"/>
      <c r="Y56" s="156"/>
      <c r="Z56" s="156"/>
      <c r="AA56" s="156"/>
      <c r="AB56" s="156"/>
      <c r="AC56" s="156"/>
      <c r="AD56" s="156"/>
      <c r="AE56" s="156"/>
      <c r="AF56" s="156"/>
      <c r="AG56" s="156"/>
      <c r="AH56" s="157"/>
      <c r="AI56" s="108"/>
      <c r="AJ56" s="158">
        <f>COUNTIFS(O31:AH31,"1",O46:AH46,"1",O55:AH55,"0",O56:AH56,"1")</f>
        <v>0</v>
      </c>
      <c r="AK56" s="159">
        <f>COUNTIFS(O31:AH31,"1",O46:AH46,"1",O55:AH55,"0",O56:AH56,"0")</f>
        <v>0</v>
      </c>
      <c r="AL56" s="159">
        <f t="shared" si="0"/>
        <v>0</v>
      </c>
      <c r="AM56" s="160" t="str">
        <f t="shared" si="1"/>
        <v xml:space="preserve"> </v>
      </c>
    </row>
    <row r="57" spans="1:39" ht="12.75" customHeight="1" thickBot="1" x14ac:dyDescent="0.25">
      <c r="A57" s="108"/>
      <c r="B57" s="1238" t="s">
        <v>136</v>
      </c>
      <c r="C57" s="1239"/>
      <c r="D57" s="1239"/>
      <c r="E57" s="1239"/>
      <c r="F57" s="1239"/>
      <c r="G57" s="1239"/>
      <c r="H57" s="1239"/>
      <c r="I57" s="1239"/>
      <c r="J57" s="1239"/>
      <c r="K57" s="1239"/>
      <c r="L57" s="1239"/>
      <c r="M57" s="1239"/>
      <c r="N57" s="1239"/>
      <c r="O57" s="161"/>
      <c r="P57" s="161"/>
      <c r="Q57" s="161"/>
      <c r="R57" s="161"/>
      <c r="S57" s="161"/>
      <c r="T57" s="161"/>
      <c r="U57" s="161"/>
      <c r="V57" s="161"/>
      <c r="W57" s="161"/>
      <c r="X57" s="161"/>
      <c r="Y57" s="161"/>
      <c r="Z57" s="161"/>
      <c r="AA57" s="161"/>
      <c r="AB57" s="161"/>
      <c r="AC57" s="161"/>
      <c r="AD57" s="161"/>
      <c r="AE57" s="161"/>
      <c r="AF57" s="161"/>
      <c r="AG57" s="161"/>
      <c r="AH57" s="162"/>
      <c r="AI57" s="108"/>
      <c r="AJ57" s="1158"/>
      <c r="AK57" s="1159"/>
      <c r="AL57" s="1159"/>
      <c r="AM57" s="1160"/>
    </row>
    <row r="58" spans="1:39" ht="12.75" customHeight="1" x14ac:dyDescent="0.2">
      <c r="A58" s="108"/>
      <c r="B58" s="129">
        <v>3</v>
      </c>
      <c r="C58" s="1176" t="s">
        <v>138</v>
      </c>
      <c r="D58" s="1176"/>
      <c r="E58" s="1176"/>
      <c r="F58" s="1176"/>
      <c r="G58" s="1176"/>
      <c r="H58" s="1176"/>
      <c r="I58" s="1176"/>
      <c r="J58" s="1176"/>
      <c r="K58" s="1176"/>
      <c r="L58" s="1176"/>
      <c r="M58" s="1176"/>
      <c r="N58" s="1176"/>
      <c r="O58" s="145"/>
      <c r="P58" s="145"/>
      <c r="Q58" s="145"/>
      <c r="R58" s="145"/>
      <c r="S58" s="145"/>
      <c r="T58" s="145"/>
      <c r="U58" s="145"/>
      <c r="V58" s="145"/>
      <c r="W58" s="145"/>
      <c r="X58" s="145"/>
      <c r="Y58" s="145"/>
      <c r="Z58" s="145"/>
      <c r="AA58" s="145"/>
      <c r="AB58" s="145"/>
      <c r="AC58" s="145"/>
      <c r="AD58" s="145"/>
      <c r="AE58" s="145"/>
      <c r="AF58" s="145"/>
      <c r="AG58" s="145"/>
      <c r="AH58" s="146"/>
      <c r="AI58" s="108"/>
      <c r="AJ58" s="133">
        <f>COUNTIF(O58:AH58,"1")</f>
        <v>0</v>
      </c>
      <c r="AK58" s="130">
        <f>COUNTIF(O58:AH58,"0")</f>
        <v>0</v>
      </c>
      <c r="AL58" s="130">
        <f>SUM(AJ58:AK58)</f>
        <v>0</v>
      </c>
      <c r="AM58" s="134" t="str">
        <f t="shared" ref="AM58:AM64" si="2">IF(AL58=0," ",SUM(AJ58/AL58))</f>
        <v xml:space="preserve"> </v>
      </c>
    </row>
    <row r="59" spans="1:39" ht="12.75" customHeight="1" x14ac:dyDescent="0.2">
      <c r="A59" s="108"/>
      <c r="B59" s="135">
        <v>3.1</v>
      </c>
      <c r="C59" s="1172" t="s">
        <v>139</v>
      </c>
      <c r="D59" s="1172"/>
      <c r="E59" s="1172"/>
      <c r="F59" s="1172"/>
      <c r="G59" s="1172"/>
      <c r="H59" s="1172"/>
      <c r="I59" s="1172"/>
      <c r="J59" s="1172"/>
      <c r="K59" s="1172"/>
      <c r="L59" s="1172"/>
      <c r="M59" s="1172"/>
      <c r="N59" s="1172"/>
      <c r="O59" s="137"/>
      <c r="P59" s="137"/>
      <c r="Q59" s="137"/>
      <c r="R59" s="137"/>
      <c r="S59" s="137"/>
      <c r="T59" s="137"/>
      <c r="U59" s="137"/>
      <c r="V59" s="137"/>
      <c r="W59" s="137"/>
      <c r="X59" s="137"/>
      <c r="Y59" s="137"/>
      <c r="Z59" s="137"/>
      <c r="AA59" s="137"/>
      <c r="AB59" s="137"/>
      <c r="AC59" s="137"/>
      <c r="AD59" s="137"/>
      <c r="AE59" s="137"/>
      <c r="AF59" s="137"/>
      <c r="AG59" s="137"/>
      <c r="AH59" s="151"/>
      <c r="AI59" s="108"/>
      <c r="AJ59" s="136">
        <f>COUNTIFS(O58:AH58,"1",O59:AH59,"1")</f>
        <v>0</v>
      </c>
      <c r="AK59" s="137">
        <f>COUNTIFS(O58:AH58,"1",O59:AH59,"0")</f>
        <v>0</v>
      </c>
      <c r="AL59" s="137">
        <f>SUM(AJ59:AK59)</f>
        <v>0</v>
      </c>
      <c r="AM59" s="138" t="str">
        <f t="shared" si="2"/>
        <v xml:space="preserve"> </v>
      </c>
    </row>
    <row r="60" spans="1:39" ht="25.5" customHeight="1" x14ac:dyDescent="0.2">
      <c r="A60" s="108"/>
      <c r="B60" s="135">
        <v>3.2</v>
      </c>
      <c r="C60" s="1173" t="s">
        <v>672</v>
      </c>
      <c r="D60" s="1174"/>
      <c r="E60" s="1174"/>
      <c r="F60" s="1174"/>
      <c r="G60" s="1174"/>
      <c r="H60" s="1174"/>
      <c r="I60" s="1174"/>
      <c r="J60" s="1174"/>
      <c r="K60" s="1174"/>
      <c r="L60" s="1174"/>
      <c r="M60" s="1174"/>
      <c r="N60" s="1174"/>
      <c r="O60" s="137"/>
      <c r="P60" s="137"/>
      <c r="Q60" s="137"/>
      <c r="R60" s="137"/>
      <c r="S60" s="137"/>
      <c r="T60" s="137"/>
      <c r="U60" s="137"/>
      <c r="V60" s="137"/>
      <c r="W60" s="137"/>
      <c r="X60" s="137"/>
      <c r="Y60" s="137"/>
      <c r="Z60" s="137"/>
      <c r="AA60" s="137"/>
      <c r="AB60" s="137"/>
      <c r="AC60" s="137"/>
      <c r="AD60" s="137"/>
      <c r="AE60" s="137"/>
      <c r="AF60" s="137"/>
      <c r="AG60" s="137"/>
      <c r="AH60" s="151"/>
      <c r="AI60" s="108"/>
      <c r="AJ60" s="136">
        <f>COUNTIFS(O58:AH58,"1",O59:AH59,"1",O60:AH60,"1")</f>
        <v>0</v>
      </c>
      <c r="AK60" s="137">
        <f>COUNTIFS(O58:AH58,"1",O59:AH59,"1",O60:AH60,"0")</f>
        <v>0</v>
      </c>
      <c r="AL60" s="137">
        <f>SUM(AJ60:AK60)</f>
        <v>0</v>
      </c>
      <c r="AM60" s="138" t="str">
        <f t="shared" si="2"/>
        <v xml:space="preserve"> </v>
      </c>
    </row>
    <row r="61" spans="1:39" ht="25.5" customHeight="1" x14ac:dyDescent="0.2">
      <c r="A61" s="108"/>
      <c r="B61" s="1227">
        <v>3.3</v>
      </c>
      <c r="C61" s="750" t="s">
        <v>673</v>
      </c>
      <c r="D61" s="1156"/>
      <c r="E61" s="1156"/>
      <c r="F61" s="1156"/>
      <c r="G61" s="1156"/>
      <c r="H61" s="1156"/>
      <c r="I61" s="1156"/>
      <c r="J61" s="1156"/>
      <c r="K61" s="1156"/>
      <c r="L61" s="1156"/>
      <c r="M61" s="1156"/>
      <c r="N61" s="1157"/>
      <c r="O61" s="1140"/>
      <c r="P61" s="1140"/>
      <c r="Q61" s="1140"/>
      <c r="R61" s="1140"/>
      <c r="S61" s="1140"/>
      <c r="T61" s="1140"/>
      <c r="U61" s="1140"/>
      <c r="V61" s="1140"/>
      <c r="W61" s="1140"/>
      <c r="X61" s="1140"/>
      <c r="Y61" s="1140"/>
      <c r="Z61" s="1140"/>
      <c r="AA61" s="1140"/>
      <c r="AB61" s="1140"/>
      <c r="AC61" s="1140"/>
      <c r="AD61" s="1140"/>
      <c r="AE61" s="1140"/>
      <c r="AF61" s="1140"/>
      <c r="AG61" s="1140"/>
      <c r="AH61" s="1147"/>
      <c r="AI61" s="108"/>
      <c r="AJ61" s="1144">
        <f>COUNTIFS(O58:AH58,"1",O59:AH59,"1",O60:AH60,"1",O61:AH61,"1")</f>
        <v>0</v>
      </c>
      <c r="AK61" s="1140">
        <f>COUNTIFS(O58:AH58,"1",O59:AH59,"1",O60:AH60,"1",O61:AH61,"0")</f>
        <v>0</v>
      </c>
      <c r="AL61" s="1140">
        <f t="shared" ref="AL61:AL64" si="3">SUM(AJ61:AK61)</f>
        <v>0</v>
      </c>
      <c r="AM61" s="1142" t="str">
        <f t="shared" si="2"/>
        <v xml:space="preserve"> </v>
      </c>
    </row>
    <row r="62" spans="1:39" x14ac:dyDescent="0.2">
      <c r="A62" s="108"/>
      <c r="B62" s="1280"/>
      <c r="C62" s="1277" t="s">
        <v>731</v>
      </c>
      <c r="D62" s="1278"/>
      <c r="E62" s="1278"/>
      <c r="F62" s="1278"/>
      <c r="G62" s="1278"/>
      <c r="H62" s="1278"/>
      <c r="I62" s="1278"/>
      <c r="J62" s="1278"/>
      <c r="K62" s="1278"/>
      <c r="L62" s="1278"/>
      <c r="M62" s="1278"/>
      <c r="N62" s="1279"/>
      <c r="O62" s="1141"/>
      <c r="P62" s="1141"/>
      <c r="Q62" s="1141"/>
      <c r="R62" s="1141"/>
      <c r="S62" s="1141"/>
      <c r="T62" s="1141"/>
      <c r="U62" s="1141"/>
      <c r="V62" s="1141"/>
      <c r="W62" s="1141"/>
      <c r="X62" s="1141"/>
      <c r="Y62" s="1141"/>
      <c r="Z62" s="1141"/>
      <c r="AA62" s="1141"/>
      <c r="AB62" s="1141"/>
      <c r="AC62" s="1141"/>
      <c r="AD62" s="1141"/>
      <c r="AE62" s="1141"/>
      <c r="AF62" s="1141"/>
      <c r="AG62" s="1141"/>
      <c r="AH62" s="1148"/>
      <c r="AI62" s="108"/>
      <c r="AJ62" s="1145"/>
      <c r="AK62" s="1141"/>
      <c r="AL62" s="1141"/>
      <c r="AM62" s="1143"/>
    </row>
    <row r="63" spans="1:39" ht="12.75" customHeight="1" x14ac:dyDescent="0.2">
      <c r="A63" s="108"/>
      <c r="B63" s="135">
        <v>3.4</v>
      </c>
      <c r="C63" s="1175" t="s">
        <v>155</v>
      </c>
      <c r="D63" s="1175"/>
      <c r="E63" s="1175"/>
      <c r="F63" s="1175"/>
      <c r="G63" s="1175"/>
      <c r="H63" s="1175"/>
      <c r="I63" s="1175"/>
      <c r="J63" s="1175"/>
      <c r="K63" s="1175"/>
      <c r="L63" s="1175"/>
      <c r="M63" s="1175"/>
      <c r="N63" s="1175"/>
      <c r="O63" s="137"/>
      <c r="P63" s="137"/>
      <c r="Q63" s="137"/>
      <c r="R63" s="137"/>
      <c r="S63" s="137"/>
      <c r="T63" s="137"/>
      <c r="U63" s="137"/>
      <c r="V63" s="137"/>
      <c r="W63" s="137"/>
      <c r="X63" s="137"/>
      <c r="Y63" s="137"/>
      <c r="Z63" s="137"/>
      <c r="AA63" s="137"/>
      <c r="AB63" s="137"/>
      <c r="AC63" s="137"/>
      <c r="AD63" s="137"/>
      <c r="AE63" s="137"/>
      <c r="AF63" s="137"/>
      <c r="AG63" s="137"/>
      <c r="AH63" s="151"/>
      <c r="AI63" s="108"/>
      <c r="AJ63" s="136">
        <f>COUNTIFS(O58:AH58,"1",O59:AH59,"1",O60:AH60,"1",O63:AH63,"1")</f>
        <v>0</v>
      </c>
      <c r="AK63" s="137">
        <f>COUNTIFS(O58:AH58,"1",O59:AH59,"1",O60:AH60,"1",O63:AH63,"0")</f>
        <v>0</v>
      </c>
      <c r="AL63" s="137">
        <f t="shared" si="3"/>
        <v>0</v>
      </c>
      <c r="AM63" s="138" t="str">
        <f t="shared" si="2"/>
        <v xml:space="preserve"> </v>
      </c>
    </row>
    <row r="64" spans="1:39" ht="12.75" customHeight="1" thickBot="1" x14ac:dyDescent="0.25">
      <c r="A64" s="108"/>
      <c r="B64" s="163">
        <v>3.5</v>
      </c>
      <c r="C64" s="1203" t="s">
        <v>292</v>
      </c>
      <c r="D64" s="1203"/>
      <c r="E64" s="1203"/>
      <c r="F64" s="1203"/>
      <c r="G64" s="1203"/>
      <c r="H64" s="1203"/>
      <c r="I64" s="1203"/>
      <c r="J64" s="1203"/>
      <c r="K64" s="1203"/>
      <c r="L64" s="1203"/>
      <c r="M64" s="1203"/>
      <c r="N64" s="1203"/>
      <c r="O64" s="156"/>
      <c r="P64" s="156"/>
      <c r="Q64" s="156"/>
      <c r="R64" s="156"/>
      <c r="S64" s="156"/>
      <c r="T64" s="156"/>
      <c r="U64" s="156"/>
      <c r="V64" s="156"/>
      <c r="W64" s="156"/>
      <c r="X64" s="156"/>
      <c r="Y64" s="156"/>
      <c r="Z64" s="156"/>
      <c r="AA64" s="156"/>
      <c r="AB64" s="156"/>
      <c r="AC64" s="156"/>
      <c r="AD64" s="156"/>
      <c r="AE64" s="156"/>
      <c r="AF64" s="156"/>
      <c r="AG64" s="156"/>
      <c r="AH64" s="157"/>
      <c r="AI64" s="108"/>
      <c r="AJ64" s="164">
        <f>COUNTIFS(O58:AH58,"1",O59:AH59,"1",O60:AH60,"1",O64:AH64,"1")</f>
        <v>0</v>
      </c>
      <c r="AK64" s="165">
        <f>COUNTIFS(O58:AH58,"1",O59:AH59,"1",O60:AH60,"1",O64:AH64,"0")</f>
        <v>0</v>
      </c>
      <c r="AL64" s="165">
        <f t="shared" si="3"/>
        <v>0</v>
      </c>
      <c r="AM64" s="166" t="str">
        <f t="shared" si="2"/>
        <v xml:space="preserve"> </v>
      </c>
    </row>
    <row r="65" spans="1:39" ht="12.75" customHeight="1" thickBot="1" x14ac:dyDescent="0.25">
      <c r="A65" s="108"/>
      <c r="B65" s="1333" t="s">
        <v>137</v>
      </c>
      <c r="C65" s="1334"/>
      <c r="D65" s="1334"/>
      <c r="E65" s="1334"/>
      <c r="F65" s="1334"/>
      <c r="G65" s="1334"/>
      <c r="H65" s="1334"/>
      <c r="I65" s="1334"/>
      <c r="J65" s="1334"/>
      <c r="K65" s="1334"/>
      <c r="L65" s="1334"/>
      <c r="M65" s="1334"/>
      <c r="N65" s="1334"/>
      <c r="O65" s="185"/>
      <c r="P65" s="185"/>
      <c r="Q65" s="185"/>
      <c r="R65" s="185"/>
      <c r="S65" s="185"/>
      <c r="T65" s="185"/>
      <c r="U65" s="185"/>
      <c r="V65" s="185"/>
      <c r="W65" s="185"/>
      <c r="X65" s="185"/>
      <c r="Y65" s="185"/>
      <c r="Z65" s="185"/>
      <c r="AA65" s="185"/>
      <c r="AB65" s="185"/>
      <c r="AC65" s="185"/>
      <c r="AD65" s="185"/>
      <c r="AE65" s="185"/>
      <c r="AF65" s="185"/>
      <c r="AG65" s="185"/>
      <c r="AH65" s="186"/>
      <c r="AI65" s="108"/>
      <c r="AJ65" s="1161"/>
      <c r="AK65" s="1162"/>
      <c r="AL65" s="1162"/>
      <c r="AM65" s="1163"/>
    </row>
    <row r="66" spans="1:39" ht="12.75" customHeight="1" x14ac:dyDescent="0.2">
      <c r="A66" s="108"/>
      <c r="B66" s="1352">
        <v>4</v>
      </c>
      <c r="C66" s="1204" t="s">
        <v>371</v>
      </c>
      <c r="D66" s="1205"/>
      <c r="E66" s="1205"/>
      <c r="F66" s="1205"/>
      <c r="G66" s="1205"/>
      <c r="H66" s="1205"/>
      <c r="I66" s="1205"/>
      <c r="J66" s="1205"/>
      <c r="K66" s="1205"/>
      <c r="L66" s="1205"/>
      <c r="M66" s="1205"/>
      <c r="N66" s="1206"/>
      <c r="O66" s="1168"/>
      <c r="P66" s="1168"/>
      <c r="Q66" s="1166"/>
      <c r="R66" s="1166"/>
      <c r="S66" s="1166"/>
      <c r="T66" s="1168"/>
      <c r="U66" s="1166"/>
      <c r="V66" s="1166"/>
      <c r="W66" s="1166"/>
      <c r="X66" s="1166"/>
      <c r="Y66" s="1166"/>
      <c r="Z66" s="1166"/>
      <c r="AA66" s="1166"/>
      <c r="AB66" s="1166"/>
      <c r="AC66" s="1166"/>
      <c r="AD66" s="1166"/>
      <c r="AE66" s="1166"/>
      <c r="AF66" s="1166"/>
      <c r="AG66" s="1166"/>
      <c r="AH66" s="1167"/>
      <c r="AI66" s="108"/>
      <c r="AJ66" s="1354">
        <f>COUNTIF(O66:AH66,"1")</f>
        <v>0</v>
      </c>
      <c r="AK66" s="1192">
        <f>COUNTIF(O66:AH66,"0")</f>
        <v>0</v>
      </c>
      <c r="AL66" s="1192">
        <f>SUM(AJ66:AK66)</f>
        <v>0</v>
      </c>
      <c r="AM66" s="1190" t="str">
        <f>IF(AL66=0," ",SUM(AJ66/AL66))</f>
        <v xml:space="preserve"> </v>
      </c>
    </row>
    <row r="67" spans="1:39" ht="13.5" customHeight="1" x14ac:dyDescent="0.2">
      <c r="A67" s="108"/>
      <c r="B67" s="1353"/>
      <c r="C67" s="1311" t="s">
        <v>675</v>
      </c>
      <c r="D67" s="1311"/>
      <c r="E67" s="1311"/>
      <c r="F67" s="1311"/>
      <c r="G67" s="1311"/>
      <c r="H67" s="1311"/>
      <c r="I67" s="1311"/>
      <c r="J67" s="1311"/>
      <c r="K67" s="1311"/>
      <c r="L67" s="1311"/>
      <c r="M67" s="1311"/>
      <c r="N67" s="1312"/>
      <c r="O67" s="1140"/>
      <c r="P67" s="1140"/>
      <c r="Q67" s="1140"/>
      <c r="R67" s="1140"/>
      <c r="S67" s="1140"/>
      <c r="T67" s="1140"/>
      <c r="U67" s="1140"/>
      <c r="V67" s="1140"/>
      <c r="W67" s="1140"/>
      <c r="X67" s="1140"/>
      <c r="Y67" s="1140"/>
      <c r="Z67" s="1140"/>
      <c r="AA67" s="1140"/>
      <c r="AB67" s="1140"/>
      <c r="AC67" s="1140"/>
      <c r="AD67" s="1140"/>
      <c r="AE67" s="1140"/>
      <c r="AF67" s="1140"/>
      <c r="AG67" s="1140"/>
      <c r="AH67" s="1147"/>
      <c r="AI67" s="108"/>
      <c r="AJ67" s="1294"/>
      <c r="AK67" s="1193"/>
      <c r="AL67" s="1193"/>
      <c r="AM67" s="1191"/>
    </row>
    <row r="68" spans="1:39" ht="13.5" customHeight="1" x14ac:dyDescent="0.2">
      <c r="A68" s="108"/>
      <c r="B68" s="1282">
        <v>4.0999999999999996</v>
      </c>
      <c r="C68" s="1287" t="s">
        <v>726</v>
      </c>
      <c r="D68" s="1288"/>
      <c r="E68" s="1288"/>
      <c r="F68" s="1288"/>
      <c r="G68" s="1288"/>
      <c r="H68" s="1288"/>
      <c r="I68" s="1288"/>
      <c r="J68" s="1288"/>
      <c r="K68" s="1288"/>
      <c r="L68" s="1288"/>
      <c r="M68" s="1288"/>
      <c r="N68" s="1289"/>
      <c r="O68" s="1140"/>
      <c r="P68" s="1140"/>
      <c r="Q68" s="1140"/>
      <c r="R68" s="1140"/>
      <c r="S68" s="1140"/>
      <c r="T68" s="1140"/>
      <c r="U68" s="1140"/>
      <c r="V68" s="1140"/>
      <c r="W68" s="1140"/>
      <c r="X68" s="1140"/>
      <c r="Y68" s="1140"/>
      <c r="Z68" s="1140"/>
      <c r="AA68" s="1140"/>
      <c r="AB68" s="1140"/>
      <c r="AC68" s="1140"/>
      <c r="AD68" s="1140"/>
      <c r="AE68" s="1140"/>
      <c r="AF68" s="1140"/>
      <c r="AG68" s="1140"/>
      <c r="AH68" s="1147"/>
      <c r="AI68" s="108"/>
      <c r="AJ68" s="1350">
        <f>COUNTIFS(O66:AH66,"1",O68:AH68,"1")</f>
        <v>0</v>
      </c>
      <c r="AK68" s="1348">
        <f>COUNTIFS(O66:AH66,"1",O68:AH68,"0")</f>
        <v>0</v>
      </c>
      <c r="AL68" s="1348">
        <f>SUM(AJ68:AK68)</f>
        <v>0</v>
      </c>
      <c r="AM68" s="1346" t="str">
        <f>IF(AL68=0," ",SUM(AJ68/AL68))</f>
        <v xml:space="preserve"> </v>
      </c>
    </row>
    <row r="69" spans="1:39" ht="13.5" customHeight="1" thickBot="1" x14ac:dyDescent="0.25">
      <c r="A69" s="108"/>
      <c r="B69" s="1283"/>
      <c r="C69" s="1284" t="s">
        <v>727</v>
      </c>
      <c r="D69" s="1285"/>
      <c r="E69" s="1285"/>
      <c r="F69" s="1285"/>
      <c r="G69" s="1285"/>
      <c r="H69" s="1285"/>
      <c r="I69" s="1285"/>
      <c r="J69" s="1285"/>
      <c r="K69" s="1285"/>
      <c r="L69" s="1285"/>
      <c r="M69" s="1285"/>
      <c r="N69" s="1286"/>
      <c r="O69" s="1225"/>
      <c r="P69" s="1225"/>
      <c r="Q69" s="1225"/>
      <c r="R69" s="1225"/>
      <c r="S69" s="1225"/>
      <c r="T69" s="1225"/>
      <c r="U69" s="1225"/>
      <c r="V69" s="1225"/>
      <c r="W69" s="1225"/>
      <c r="X69" s="1225"/>
      <c r="Y69" s="1225"/>
      <c r="Z69" s="1225"/>
      <c r="AA69" s="1225"/>
      <c r="AB69" s="1225"/>
      <c r="AC69" s="1225"/>
      <c r="AD69" s="1225"/>
      <c r="AE69" s="1225"/>
      <c r="AF69" s="1225"/>
      <c r="AG69" s="1225"/>
      <c r="AH69" s="1358"/>
      <c r="AI69" s="108"/>
      <c r="AJ69" s="1357"/>
      <c r="AK69" s="1355"/>
      <c r="AL69" s="1355"/>
      <c r="AM69" s="1356"/>
    </row>
    <row r="70" spans="1:39" ht="13.5" customHeight="1" thickBot="1" x14ac:dyDescent="0.25">
      <c r="A70" s="108"/>
      <c r="B70" s="1315" t="s">
        <v>513</v>
      </c>
      <c r="C70" s="1316"/>
      <c r="D70" s="1316"/>
      <c r="E70" s="1316"/>
      <c r="F70" s="1316"/>
      <c r="G70" s="1316"/>
      <c r="H70" s="1316"/>
      <c r="I70" s="1316"/>
      <c r="J70" s="1316"/>
      <c r="K70" s="1316"/>
      <c r="L70" s="1316"/>
      <c r="M70" s="1316"/>
      <c r="N70" s="1316"/>
      <c r="O70" s="633"/>
      <c r="P70" s="633"/>
      <c r="Q70" s="633"/>
      <c r="R70" s="633"/>
      <c r="S70" s="633"/>
      <c r="T70" s="633"/>
      <c r="U70" s="633"/>
      <c r="V70" s="633"/>
      <c r="W70" s="633"/>
      <c r="X70" s="633"/>
      <c r="Y70" s="633"/>
      <c r="Z70" s="633"/>
      <c r="AA70" s="633"/>
      <c r="AB70" s="633"/>
      <c r="AC70" s="633"/>
      <c r="AD70" s="633"/>
      <c r="AE70" s="633"/>
      <c r="AF70" s="633"/>
      <c r="AG70" s="633"/>
      <c r="AH70" s="634"/>
      <c r="AI70" s="108"/>
      <c r="AJ70" s="632"/>
      <c r="AK70" s="633"/>
      <c r="AL70" s="633"/>
      <c r="AM70" s="638"/>
    </row>
    <row r="71" spans="1:39" ht="13.5" customHeight="1" x14ac:dyDescent="0.2">
      <c r="A71" s="108"/>
      <c r="B71" s="1319">
        <v>5</v>
      </c>
      <c r="C71" s="1317" t="s">
        <v>674</v>
      </c>
      <c r="D71" s="1317"/>
      <c r="E71" s="1317"/>
      <c r="F71" s="1317"/>
      <c r="G71" s="1317"/>
      <c r="H71" s="1317"/>
      <c r="I71" s="1317"/>
      <c r="J71" s="1317"/>
      <c r="K71" s="1317"/>
      <c r="L71" s="1317"/>
      <c r="M71" s="1317"/>
      <c r="N71" s="1317"/>
      <c r="O71" s="497"/>
      <c r="P71" s="498"/>
      <c r="Q71" s="498"/>
      <c r="R71" s="498"/>
      <c r="S71" s="498"/>
      <c r="T71" s="498"/>
      <c r="U71" s="498"/>
      <c r="V71" s="498"/>
      <c r="W71" s="498"/>
      <c r="X71" s="498"/>
      <c r="Y71" s="498"/>
      <c r="Z71" s="498"/>
      <c r="AA71" s="498"/>
      <c r="AB71" s="498"/>
      <c r="AC71" s="498"/>
      <c r="AD71" s="498"/>
      <c r="AE71" s="498"/>
      <c r="AF71" s="498"/>
      <c r="AG71" s="498"/>
      <c r="AH71" s="499"/>
      <c r="AI71" s="108"/>
      <c r="AJ71" s="1197"/>
      <c r="AK71" s="1198"/>
      <c r="AL71" s="1198"/>
      <c r="AM71" s="1199"/>
    </row>
    <row r="72" spans="1:39" ht="13.5" customHeight="1" x14ac:dyDescent="0.2">
      <c r="A72" s="108"/>
      <c r="B72" s="1320"/>
      <c r="C72" s="878" t="s">
        <v>514</v>
      </c>
      <c r="D72" s="1215"/>
      <c r="E72" s="1215"/>
      <c r="F72" s="1215"/>
      <c r="G72" s="1215"/>
      <c r="H72" s="1215"/>
      <c r="I72" s="1215"/>
      <c r="J72" s="1215"/>
      <c r="K72" s="1215"/>
      <c r="L72" s="1215"/>
      <c r="M72" s="1215"/>
      <c r="N72" s="1215"/>
      <c r="O72" s="526"/>
      <c r="P72" s="526"/>
      <c r="Q72" s="526"/>
      <c r="R72" s="500"/>
      <c r="S72" s="526"/>
      <c r="T72" s="500"/>
      <c r="U72" s="526"/>
      <c r="V72" s="526"/>
      <c r="W72" s="526"/>
      <c r="X72" s="526"/>
      <c r="Y72" s="526"/>
      <c r="Z72" s="526"/>
      <c r="AA72" s="526"/>
      <c r="AB72" s="526"/>
      <c r="AC72" s="526"/>
      <c r="AD72" s="526"/>
      <c r="AE72" s="526"/>
      <c r="AF72" s="526"/>
      <c r="AG72" s="526"/>
      <c r="AH72" s="529"/>
      <c r="AI72" s="108"/>
      <c r="AJ72" s="527">
        <f>COUNTIF(O72:AH72,"1")</f>
        <v>0</v>
      </c>
      <c r="AK72" s="526">
        <f>COUNTIF(O72:AH72,"0")</f>
        <v>0</v>
      </c>
      <c r="AL72" s="526">
        <f>SUM(AJ72:AK72)</f>
        <v>0</v>
      </c>
      <c r="AM72" s="525" t="str">
        <f t="shared" ref="AM72" si="4">IF(AL72=0," ",SUM(AJ72/AL72))</f>
        <v xml:space="preserve"> </v>
      </c>
    </row>
    <row r="73" spans="1:39" ht="13.5" customHeight="1" x14ac:dyDescent="0.2">
      <c r="A73" s="108"/>
      <c r="B73" s="1320"/>
      <c r="C73" s="878" t="s">
        <v>515</v>
      </c>
      <c r="D73" s="1215"/>
      <c r="E73" s="1215"/>
      <c r="F73" s="1215"/>
      <c r="G73" s="1215"/>
      <c r="H73" s="1215"/>
      <c r="I73" s="1215"/>
      <c r="J73" s="1215"/>
      <c r="K73" s="1215"/>
      <c r="L73" s="1215"/>
      <c r="M73" s="1215"/>
      <c r="N73" s="1215"/>
      <c r="O73" s="500"/>
      <c r="P73" s="526"/>
      <c r="Q73" s="526"/>
      <c r="R73" s="526"/>
      <c r="S73" s="526"/>
      <c r="T73" s="526"/>
      <c r="U73" s="526"/>
      <c r="V73" s="526"/>
      <c r="W73" s="526"/>
      <c r="X73" s="526"/>
      <c r="Y73" s="526"/>
      <c r="Z73" s="526"/>
      <c r="AA73" s="526"/>
      <c r="AB73" s="526"/>
      <c r="AC73" s="526"/>
      <c r="AD73" s="526"/>
      <c r="AE73" s="526"/>
      <c r="AF73" s="526"/>
      <c r="AG73" s="526"/>
      <c r="AH73" s="529"/>
      <c r="AI73" s="108"/>
      <c r="AJ73" s="527">
        <f t="shared" ref="AJ73:AJ75" si="5">COUNTIF(O73:AH73,"1")</f>
        <v>0</v>
      </c>
      <c r="AK73" s="526">
        <f t="shared" ref="AK73:AK75" si="6">COUNTIF(O73:AH73,"0")</f>
        <v>0</v>
      </c>
      <c r="AL73" s="526">
        <f t="shared" ref="AL73:AL75" si="7">SUM(AJ73:AK73)</f>
        <v>0</v>
      </c>
      <c r="AM73" s="525" t="str">
        <f t="shared" ref="AM73:AM75" si="8">IF(AL73=0," ",SUM(AJ73/AL73))</f>
        <v xml:space="preserve"> </v>
      </c>
    </row>
    <row r="74" spans="1:39" ht="13.5" customHeight="1" x14ac:dyDescent="0.2">
      <c r="A74" s="108"/>
      <c r="B74" s="1320"/>
      <c r="C74" s="878" t="s">
        <v>516</v>
      </c>
      <c r="D74" s="1215"/>
      <c r="E74" s="1215"/>
      <c r="F74" s="1215"/>
      <c r="G74" s="1215"/>
      <c r="H74" s="1215"/>
      <c r="I74" s="1215"/>
      <c r="J74" s="1215"/>
      <c r="K74" s="1215"/>
      <c r="L74" s="1215"/>
      <c r="M74" s="1215"/>
      <c r="N74" s="1215"/>
      <c r="O74" s="500"/>
      <c r="P74" s="526"/>
      <c r="Q74" s="526"/>
      <c r="R74" s="526"/>
      <c r="S74" s="526"/>
      <c r="T74" s="526"/>
      <c r="U74" s="526"/>
      <c r="V74" s="526"/>
      <c r="W74" s="526"/>
      <c r="X74" s="526"/>
      <c r="Y74" s="526"/>
      <c r="Z74" s="526"/>
      <c r="AA74" s="526"/>
      <c r="AB74" s="526"/>
      <c r="AC74" s="526"/>
      <c r="AD74" s="526"/>
      <c r="AE74" s="526"/>
      <c r="AF74" s="526"/>
      <c r="AG74" s="526"/>
      <c r="AH74" s="529"/>
      <c r="AI74" s="108"/>
      <c r="AJ74" s="527">
        <f t="shared" si="5"/>
        <v>0</v>
      </c>
      <c r="AK74" s="526">
        <f t="shared" si="6"/>
        <v>0</v>
      </c>
      <c r="AL74" s="526">
        <f t="shared" si="7"/>
        <v>0</v>
      </c>
      <c r="AM74" s="525" t="str">
        <f t="shared" si="8"/>
        <v xml:space="preserve"> </v>
      </c>
    </row>
    <row r="75" spans="1:39" ht="13.5" customHeight="1" x14ac:dyDescent="0.2">
      <c r="A75" s="108"/>
      <c r="B75" s="1320"/>
      <c r="C75" s="878" t="s">
        <v>517</v>
      </c>
      <c r="D75" s="1215"/>
      <c r="E75" s="1215"/>
      <c r="F75" s="1215"/>
      <c r="G75" s="1215"/>
      <c r="H75" s="1215"/>
      <c r="I75" s="1215"/>
      <c r="J75" s="1215"/>
      <c r="K75" s="1215"/>
      <c r="L75" s="1215"/>
      <c r="M75" s="1215"/>
      <c r="N75" s="1215"/>
      <c r="O75" s="500"/>
      <c r="P75" s="526"/>
      <c r="Q75" s="526"/>
      <c r="R75" s="526"/>
      <c r="S75" s="526"/>
      <c r="T75" s="526"/>
      <c r="U75" s="526"/>
      <c r="V75" s="526"/>
      <c r="W75" s="526"/>
      <c r="X75" s="526"/>
      <c r="Y75" s="526"/>
      <c r="Z75" s="526"/>
      <c r="AA75" s="526"/>
      <c r="AB75" s="526"/>
      <c r="AC75" s="526"/>
      <c r="AD75" s="526"/>
      <c r="AE75" s="526"/>
      <c r="AF75" s="526"/>
      <c r="AG75" s="526"/>
      <c r="AH75" s="529"/>
      <c r="AI75" s="108"/>
      <c r="AJ75" s="527">
        <f t="shared" si="5"/>
        <v>0</v>
      </c>
      <c r="AK75" s="526">
        <f t="shared" si="6"/>
        <v>0</v>
      </c>
      <c r="AL75" s="526">
        <f t="shared" si="7"/>
        <v>0</v>
      </c>
      <c r="AM75" s="525" t="str">
        <f t="shared" si="8"/>
        <v xml:space="preserve"> </v>
      </c>
    </row>
    <row r="76" spans="1:39" ht="13.5" customHeight="1" x14ac:dyDescent="0.2">
      <c r="A76" s="108"/>
      <c r="B76" s="1320"/>
      <c r="C76" s="878" t="s">
        <v>732</v>
      </c>
      <c r="D76" s="1215"/>
      <c r="E76" s="1215"/>
      <c r="F76" s="1215"/>
      <c r="G76" s="1215"/>
      <c r="H76" s="1215"/>
      <c r="I76" s="1215"/>
      <c r="J76" s="1215"/>
      <c r="K76" s="1215"/>
      <c r="L76" s="1215"/>
      <c r="M76" s="1215"/>
      <c r="N76" s="1215"/>
      <c r="O76" s="500"/>
      <c r="P76" s="609"/>
      <c r="Q76" s="500"/>
      <c r="R76" s="609"/>
      <c r="S76" s="609"/>
      <c r="T76" s="609"/>
      <c r="U76" s="609"/>
      <c r="V76" s="609"/>
      <c r="W76" s="609"/>
      <c r="X76" s="609"/>
      <c r="Y76" s="609"/>
      <c r="Z76" s="609"/>
      <c r="AA76" s="609"/>
      <c r="AB76" s="609"/>
      <c r="AC76" s="609"/>
      <c r="AD76" s="609"/>
      <c r="AE76" s="609"/>
      <c r="AF76" s="609"/>
      <c r="AG76" s="609"/>
      <c r="AH76" s="615"/>
      <c r="AI76" s="108"/>
      <c r="AJ76" s="614">
        <f t="shared" ref="AJ76:AJ79" si="9">COUNTIF(O76:AH76,"1")</f>
        <v>0</v>
      </c>
      <c r="AK76" s="609">
        <f t="shared" ref="AK76:AK79" si="10">COUNTIF(O76:AH76,"0")</f>
        <v>0</v>
      </c>
      <c r="AL76" s="609">
        <f t="shared" ref="AL76:AL79" si="11">SUM(AJ76:AK76)</f>
        <v>0</v>
      </c>
      <c r="AM76" s="613" t="str">
        <f t="shared" ref="AM76:AM79" si="12">IF(AL76=0," ",SUM(AJ76/AL76))</f>
        <v xml:space="preserve"> </v>
      </c>
    </row>
    <row r="77" spans="1:39" x14ac:dyDescent="0.2">
      <c r="A77" s="108"/>
      <c r="B77" s="1320"/>
      <c r="C77" s="878" t="s">
        <v>518</v>
      </c>
      <c r="D77" s="1215"/>
      <c r="E77" s="1215"/>
      <c r="F77" s="1215"/>
      <c r="G77" s="1215"/>
      <c r="H77" s="1215"/>
      <c r="I77" s="1215"/>
      <c r="J77" s="1215"/>
      <c r="K77" s="1215"/>
      <c r="L77" s="1215"/>
      <c r="M77" s="1215"/>
      <c r="N77" s="1215"/>
      <c r="O77" s="500"/>
      <c r="P77" s="526"/>
      <c r="Q77" s="500"/>
      <c r="R77" s="526"/>
      <c r="S77" s="526"/>
      <c r="T77" s="526"/>
      <c r="U77" s="526"/>
      <c r="V77" s="526"/>
      <c r="W77" s="526"/>
      <c r="X77" s="526"/>
      <c r="Y77" s="526"/>
      <c r="Z77" s="526"/>
      <c r="AA77" s="526"/>
      <c r="AB77" s="526"/>
      <c r="AC77" s="526"/>
      <c r="AD77" s="526"/>
      <c r="AE77" s="526"/>
      <c r="AF77" s="526"/>
      <c r="AG77" s="526"/>
      <c r="AH77" s="529"/>
      <c r="AI77" s="108"/>
      <c r="AJ77" s="614">
        <f t="shared" si="9"/>
        <v>0</v>
      </c>
      <c r="AK77" s="609">
        <f t="shared" si="10"/>
        <v>0</v>
      </c>
      <c r="AL77" s="609">
        <f t="shared" si="11"/>
        <v>0</v>
      </c>
      <c r="AM77" s="613" t="str">
        <f t="shared" si="12"/>
        <v xml:space="preserve"> </v>
      </c>
    </row>
    <row r="78" spans="1:39" x14ac:dyDescent="0.2">
      <c r="A78" s="108"/>
      <c r="B78" s="1245"/>
      <c r="C78" s="878" t="s">
        <v>733</v>
      </c>
      <c r="D78" s="1215"/>
      <c r="E78" s="1215"/>
      <c r="F78" s="1215"/>
      <c r="G78" s="1215"/>
      <c r="H78" s="1215"/>
      <c r="I78" s="1215"/>
      <c r="J78" s="1215"/>
      <c r="K78" s="1215"/>
      <c r="L78" s="1215"/>
      <c r="M78" s="1215"/>
      <c r="N78" s="1215"/>
      <c r="O78" s="651"/>
      <c r="P78" s="610"/>
      <c r="Q78" s="651"/>
      <c r="R78" s="610"/>
      <c r="S78" s="610"/>
      <c r="T78" s="610"/>
      <c r="U78" s="610"/>
      <c r="V78" s="610"/>
      <c r="W78" s="610"/>
      <c r="X78" s="610"/>
      <c r="Y78" s="610"/>
      <c r="Z78" s="610"/>
      <c r="AA78" s="610"/>
      <c r="AB78" s="610"/>
      <c r="AC78" s="610"/>
      <c r="AD78" s="610"/>
      <c r="AE78" s="610"/>
      <c r="AF78" s="610"/>
      <c r="AG78" s="610"/>
      <c r="AH78" s="616"/>
      <c r="AI78" s="108"/>
      <c r="AJ78" s="614">
        <f t="shared" si="9"/>
        <v>0</v>
      </c>
      <c r="AK78" s="609">
        <f t="shared" si="10"/>
        <v>0</v>
      </c>
      <c r="AL78" s="609">
        <f t="shared" si="11"/>
        <v>0</v>
      </c>
      <c r="AM78" s="613" t="str">
        <f t="shared" si="12"/>
        <v xml:space="preserve"> </v>
      </c>
    </row>
    <row r="79" spans="1:39" x14ac:dyDescent="0.2">
      <c r="A79" s="108"/>
      <c r="B79" s="1245"/>
      <c r="C79" s="878" t="s">
        <v>734</v>
      </c>
      <c r="D79" s="1215"/>
      <c r="E79" s="1215"/>
      <c r="F79" s="1215"/>
      <c r="G79" s="1215"/>
      <c r="H79" s="1215"/>
      <c r="I79" s="1215"/>
      <c r="J79" s="1215"/>
      <c r="K79" s="1215"/>
      <c r="L79" s="1215"/>
      <c r="M79" s="1215"/>
      <c r="N79" s="1215"/>
      <c r="O79" s="651"/>
      <c r="P79" s="610"/>
      <c r="Q79" s="651"/>
      <c r="R79" s="610"/>
      <c r="S79" s="610"/>
      <c r="T79" s="610"/>
      <c r="U79" s="651"/>
      <c r="V79" s="610"/>
      <c r="W79" s="610"/>
      <c r="X79" s="610"/>
      <c r="Y79" s="610"/>
      <c r="Z79" s="610"/>
      <c r="AA79" s="610"/>
      <c r="AB79" s="610"/>
      <c r="AC79" s="610"/>
      <c r="AD79" s="610"/>
      <c r="AE79" s="610"/>
      <c r="AF79" s="610"/>
      <c r="AG79" s="610"/>
      <c r="AH79" s="616"/>
      <c r="AI79" s="108"/>
      <c r="AJ79" s="614">
        <f t="shared" si="9"/>
        <v>0</v>
      </c>
      <c r="AK79" s="609">
        <f t="shared" si="10"/>
        <v>0</v>
      </c>
      <c r="AL79" s="609">
        <f t="shared" si="11"/>
        <v>0</v>
      </c>
      <c r="AM79" s="613" t="str">
        <f t="shared" si="12"/>
        <v xml:space="preserve"> </v>
      </c>
    </row>
    <row r="80" spans="1:39" ht="13.5" thickBot="1" x14ac:dyDescent="0.25">
      <c r="A80" s="108"/>
      <c r="B80" s="1321"/>
      <c r="C80" s="1318" t="s">
        <v>589</v>
      </c>
      <c r="D80" s="1243"/>
      <c r="E80" s="1243"/>
      <c r="F80" s="1243"/>
      <c r="G80" s="1243"/>
      <c r="H80" s="1243"/>
      <c r="I80" s="1243"/>
      <c r="J80" s="1243"/>
      <c r="K80" s="1243"/>
      <c r="L80" s="1243"/>
      <c r="M80" s="1243"/>
      <c r="N80" s="1243"/>
      <c r="O80" s="501"/>
      <c r="P80" s="528"/>
      <c r="Q80" s="528"/>
      <c r="R80" s="528"/>
      <c r="S80" s="501"/>
      <c r="T80" s="528"/>
      <c r="U80" s="528"/>
      <c r="V80" s="528"/>
      <c r="W80" s="528"/>
      <c r="X80" s="528"/>
      <c r="Y80" s="528"/>
      <c r="Z80" s="528"/>
      <c r="AA80" s="528"/>
      <c r="AB80" s="528"/>
      <c r="AC80" s="501"/>
      <c r="AD80" s="528"/>
      <c r="AE80" s="528"/>
      <c r="AF80" s="528"/>
      <c r="AG80" s="528"/>
      <c r="AH80" s="530"/>
      <c r="AI80" s="108"/>
      <c r="AJ80" s="532">
        <f t="shared" ref="AJ80" si="13">COUNTIF(O80:AH80,"1")</f>
        <v>0</v>
      </c>
      <c r="AK80" s="528">
        <f t="shared" ref="AK80" si="14">COUNTIF(O80:AH80,"0")</f>
        <v>0</v>
      </c>
      <c r="AL80" s="528">
        <f t="shared" ref="AL80" si="15">SUM(AJ80:AK80)</f>
        <v>0</v>
      </c>
      <c r="AM80" s="531" t="str">
        <f t="shared" ref="AM80" si="16">IF(AL80=0," ",SUM(AJ80/AL80))</f>
        <v xml:space="preserve"> </v>
      </c>
    </row>
    <row r="81" spans="1:39" ht="12.75" customHeight="1" x14ac:dyDescent="0.2">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304"/>
      <c r="AK81" s="304"/>
      <c r="AL81" s="304"/>
      <c r="AM81" s="304"/>
    </row>
    <row r="82" spans="1:39" ht="12.75" customHeight="1" thickBot="1"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304"/>
      <c r="AK82" s="304"/>
      <c r="AL82" s="304"/>
      <c r="AM82" s="304"/>
    </row>
    <row r="83" spans="1:39" ht="12.75" customHeight="1" thickBot="1" x14ac:dyDescent="0.25">
      <c r="A83" s="108"/>
      <c r="B83" s="1313" t="s">
        <v>407</v>
      </c>
      <c r="C83" s="1314"/>
      <c r="D83" s="1314"/>
      <c r="E83" s="1314"/>
      <c r="F83" s="1314"/>
      <c r="G83" s="1314"/>
      <c r="H83" s="1314"/>
      <c r="I83" s="1314"/>
      <c r="J83" s="1314"/>
      <c r="K83" s="1314"/>
      <c r="L83" s="1314"/>
      <c r="M83" s="1314"/>
      <c r="N83" s="1314"/>
      <c r="O83" s="173"/>
      <c r="P83" s="173"/>
      <c r="Q83" s="173"/>
      <c r="R83" s="173"/>
      <c r="S83" s="173"/>
      <c r="T83" s="173"/>
      <c r="U83" s="173"/>
      <c r="V83" s="173"/>
      <c r="W83" s="173"/>
      <c r="X83" s="173"/>
      <c r="Y83" s="173"/>
      <c r="Z83" s="173"/>
      <c r="AA83" s="173"/>
      <c r="AB83" s="173"/>
      <c r="AC83" s="173"/>
      <c r="AD83" s="173"/>
      <c r="AE83" s="173"/>
      <c r="AF83" s="173"/>
      <c r="AG83" s="173"/>
      <c r="AH83" s="174"/>
      <c r="AI83" s="108"/>
      <c r="AJ83" s="175"/>
      <c r="AK83" s="176"/>
      <c r="AL83" s="176"/>
      <c r="AM83" s="177"/>
    </row>
    <row r="84" spans="1:39" ht="12.75" customHeight="1" thickBot="1" x14ac:dyDescent="0.25">
      <c r="A84" s="108"/>
      <c r="B84" s="1333" t="s">
        <v>142</v>
      </c>
      <c r="C84" s="1334"/>
      <c r="D84" s="1334"/>
      <c r="E84" s="1334"/>
      <c r="F84" s="1334"/>
      <c r="G84" s="1334"/>
      <c r="H84" s="1334"/>
      <c r="I84" s="1334"/>
      <c r="J84" s="1334"/>
      <c r="K84" s="1334"/>
      <c r="L84" s="1334"/>
      <c r="M84" s="1334"/>
      <c r="N84" s="1334"/>
      <c r="O84" s="652"/>
      <c r="P84" s="652"/>
      <c r="Q84" s="652"/>
      <c r="R84" s="652"/>
      <c r="S84" s="652"/>
      <c r="T84" s="652"/>
      <c r="U84" s="652"/>
      <c r="V84" s="652"/>
      <c r="W84" s="652"/>
      <c r="X84" s="652"/>
      <c r="Y84" s="652"/>
      <c r="Z84" s="652"/>
      <c r="AA84" s="652"/>
      <c r="AB84" s="652"/>
      <c r="AC84" s="652"/>
      <c r="AD84" s="652"/>
      <c r="AE84" s="652"/>
      <c r="AF84" s="652"/>
      <c r="AG84" s="652"/>
      <c r="AH84" s="653"/>
      <c r="AI84" s="108"/>
      <c r="AJ84" s="1161"/>
      <c r="AK84" s="1162"/>
      <c r="AL84" s="1162"/>
      <c r="AM84" s="1163"/>
    </row>
    <row r="85" spans="1:39" ht="12.75" customHeight="1" thickBot="1" x14ac:dyDescent="0.25">
      <c r="A85" s="108"/>
      <c r="B85" s="144">
        <v>6</v>
      </c>
      <c r="C85" s="1211" t="s">
        <v>141</v>
      </c>
      <c r="D85" s="1211"/>
      <c r="E85" s="1211"/>
      <c r="F85" s="1211"/>
      <c r="G85" s="1211"/>
      <c r="H85" s="1211"/>
      <c r="I85" s="1211"/>
      <c r="J85" s="1211"/>
      <c r="K85" s="1211"/>
      <c r="L85" s="1211"/>
      <c r="M85" s="1211"/>
      <c r="N85" s="1211"/>
      <c r="O85" s="178"/>
      <c r="P85" s="178"/>
      <c r="Q85" s="178"/>
      <c r="R85" s="178"/>
      <c r="S85" s="178"/>
      <c r="T85" s="178"/>
      <c r="U85" s="178"/>
      <c r="V85" s="178"/>
      <c r="W85" s="178"/>
      <c r="X85" s="178"/>
      <c r="Y85" s="178"/>
      <c r="Z85" s="178"/>
      <c r="AA85" s="178"/>
      <c r="AB85" s="178"/>
      <c r="AC85" s="178"/>
      <c r="AD85" s="178"/>
      <c r="AE85" s="178"/>
      <c r="AF85" s="178"/>
      <c r="AG85" s="178"/>
      <c r="AH85" s="179"/>
      <c r="AI85" s="108"/>
      <c r="AJ85" s="1169"/>
      <c r="AK85" s="1170"/>
      <c r="AL85" s="1170"/>
      <c r="AM85" s="1171"/>
    </row>
    <row r="86" spans="1:39" ht="12.75" customHeight="1" x14ac:dyDescent="0.2">
      <c r="A86" s="108"/>
      <c r="B86" s="150">
        <v>6.1</v>
      </c>
      <c r="C86" s="1307" t="s">
        <v>676</v>
      </c>
      <c r="D86" s="1308"/>
      <c r="E86" s="1308"/>
      <c r="F86" s="1308"/>
      <c r="G86" s="1308"/>
      <c r="H86" s="1308"/>
      <c r="I86" s="1308"/>
      <c r="J86" s="1308"/>
      <c r="K86" s="1308"/>
      <c r="L86" s="1308"/>
      <c r="M86" s="1308"/>
      <c r="N86" s="1308"/>
      <c r="O86" s="609"/>
      <c r="P86" s="609"/>
      <c r="Q86" s="609"/>
      <c r="R86" s="609"/>
      <c r="S86" s="609"/>
      <c r="T86" s="609"/>
      <c r="U86" s="609"/>
      <c r="V86" s="609"/>
      <c r="W86" s="609"/>
      <c r="X86" s="609"/>
      <c r="Y86" s="609"/>
      <c r="Z86" s="609"/>
      <c r="AA86" s="609"/>
      <c r="AB86" s="609"/>
      <c r="AC86" s="609"/>
      <c r="AD86" s="609"/>
      <c r="AE86" s="609"/>
      <c r="AF86" s="609"/>
      <c r="AG86" s="609"/>
      <c r="AH86" s="615"/>
      <c r="AI86" s="108"/>
      <c r="AJ86" s="627">
        <f>COUNTIFS(O85:AH85,"2",O86:AH86,"1")</f>
        <v>0</v>
      </c>
      <c r="AK86" s="626">
        <f>COUNTIFS(O85:AH85,"2",O86:AH86,"0")</f>
        <v>0</v>
      </c>
      <c r="AL86" s="626">
        <f t="shared" ref="AL86" si="17">SUM(AJ86:AK86)</f>
        <v>0</v>
      </c>
      <c r="AM86" s="628" t="str">
        <f>IF(AL86=0," ",SUM(AJ86/AL86))</f>
        <v xml:space="preserve"> </v>
      </c>
    </row>
    <row r="87" spans="1:39" ht="12.75" customHeight="1" x14ac:dyDescent="0.2">
      <c r="A87" s="108"/>
      <c r="B87" s="1306">
        <v>6.2</v>
      </c>
      <c r="C87" s="726" t="s">
        <v>677</v>
      </c>
      <c r="D87" s="1207"/>
      <c r="E87" s="1207"/>
      <c r="F87" s="1207"/>
      <c r="G87" s="1207"/>
      <c r="H87" s="1207"/>
      <c r="I87" s="1207"/>
      <c r="J87" s="1207"/>
      <c r="K87" s="1207"/>
      <c r="L87" s="1207"/>
      <c r="M87" s="1207"/>
      <c r="N87" s="1208"/>
      <c r="O87" s="1328"/>
      <c r="P87" s="1180"/>
      <c r="Q87" s="1180"/>
      <c r="R87" s="1180"/>
      <c r="S87" s="1180"/>
      <c r="T87" s="1180"/>
      <c r="U87" s="1180"/>
      <c r="V87" s="1180"/>
      <c r="W87" s="1180"/>
      <c r="X87" s="1180"/>
      <c r="Y87" s="1180"/>
      <c r="Z87" s="1180"/>
      <c r="AA87" s="1180"/>
      <c r="AB87" s="1180"/>
      <c r="AC87" s="1180"/>
      <c r="AD87" s="1180"/>
      <c r="AE87" s="1180"/>
      <c r="AF87" s="1180"/>
      <c r="AG87" s="1180"/>
      <c r="AH87" s="1223"/>
      <c r="AI87" s="108"/>
      <c r="AJ87" s="1294">
        <f>COUNTIFS(O85:AH85,"1",O87:AH87,"1")</f>
        <v>0</v>
      </c>
      <c r="AK87" s="1193">
        <f>COUNTIFS(O85:AH85,"1",O87:AH87,"0")</f>
        <v>0</v>
      </c>
      <c r="AL87" s="1193">
        <f t="shared" ref="AL87" si="18">SUM(AJ87:AK87)</f>
        <v>0</v>
      </c>
      <c r="AM87" s="1191" t="str">
        <f>IF(AL87=0," ",SUM(AJ87/AL87))</f>
        <v xml:space="preserve"> </v>
      </c>
    </row>
    <row r="88" spans="1:39" ht="12.75" customHeight="1" x14ac:dyDescent="0.2">
      <c r="A88" s="108"/>
      <c r="B88" s="1306"/>
      <c r="C88" s="1340" t="s">
        <v>775</v>
      </c>
      <c r="D88" s="1341"/>
      <c r="E88" s="1341"/>
      <c r="F88" s="1341"/>
      <c r="G88" s="1341"/>
      <c r="H88" s="1341"/>
      <c r="I88" s="1341"/>
      <c r="J88" s="1341"/>
      <c r="K88" s="1341"/>
      <c r="L88" s="1341"/>
      <c r="M88" s="1341"/>
      <c r="N88" s="1342"/>
      <c r="O88" s="1328"/>
      <c r="P88" s="1180"/>
      <c r="Q88" s="1180"/>
      <c r="R88" s="1180"/>
      <c r="S88" s="1180"/>
      <c r="T88" s="1180"/>
      <c r="U88" s="1180"/>
      <c r="V88" s="1180"/>
      <c r="W88" s="1180"/>
      <c r="X88" s="1180"/>
      <c r="Y88" s="1180"/>
      <c r="Z88" s="1180"/>
      <c r="AA88" s="1180"/>
      <c r="AB88" s="1180"/>
      <c r="AC88" s="1180"/>
      <c r="AD88" s="1180"/>
      <c r="AE88" s="1180"/>
      <c r="AF88" s="1180"/>
      <c r="AG88" s="1180"/>
      <c r="AH88" s="1223"/>
      <c r="AI88" s="108"/>
      <c r="AJ88" s="1294"/>
      <c r="AK88" s="1193"/>
      <c r="AL88" s="1193"/>
      <c r="AM88" s="1191"/>
    </row>
    <row r="89" spans="1:39" ht="12.75" customHeight="1" x14ac:dyDescent="0.2">
      <c r="A89" s="108"/>
      <c r="B89" s="150">
        <v>6.3</v>
      </c>
      <c r="C89" s="1212" t="s">
        <v>678</v>
      </c>
      <c r="D89" s="1213"/>
      <c r="E89" s="1213"/>
      <c r="F89" s="1213"/>
      <c r="G89" s="1213"/>
      <c r="H89" s="1213"/>
      <c r="I89" s="1213"/>
      <c r="J89" s="1213"/>
      <c r="K89" s="1213"/>
      <c r="L89" s="1213"/>
      <c r="M89" s="1213"/>
      <c r="N89" s="1213"/>
      <c r="O89" s="610"/>
      <c r="P89" s="610"/>
      <c r="Q89" s="610"/>
      <c r="R89" s="610"/>
      <c r="S89" s="610"/>
      <c r="T89" s="610"/>
      <c r="U89" s="610"/>
      <c r="V89" s="610"/>
      <c r="W89" s="610"/>
      <c r="X89" s="610"/>
      <c r="Y89" s="610"/>
      <c r="Z89" s="610"/>
      <c r="AA89" s="610"/>
      <c r="AB89" s="610"/>
      <c r="AC89" s="610"/>
      <c r="AD89" s="610"/>
      <c r="AE89" s="610"/>
      <c r="AF89" s="610"/>
      <c r="AG89" s="610"/>
      <c r="AH89" s="616"/>
      <c r="AI89" s="108"/>
      <c r="AJ89" s="620">
        <f>COUNTIFS(O85:AH85,"1",O87:AH87,"1",O89:AH89,"1")</f>
        <v>0</v>
      </c>
      <c r="AK89" s="619">
        <f>COUNTIFS(O85:AH85,"1",O87:AH87,"1",O89:AH89,"0")</f>
        <v>0</v>
      </c>
      <c r="AL89" s="619">
        <f t="shared" ref="AL89" si="19">SUM(AJ89:AK89)</f>
        <v>0</v>
      </c>
      <c r="AM89" s="618" t="str">
        <f>IF(AL89=0," ",SUM(AJ89/AL89))</f>
        <v xml:space="preserve"> </v>
      </c>
    </row>
    <row r="90" spans="1:39" ht="12.75" customHeight="1" x14ac:dyDescent="0.2">
      <c r="A90" s="108"/>
      <c r="B90" s="1309">
        <v>6.4</v>
      </c>
      <c r="C90" s="1113" t="s">
        <v>679</v>
      </c>
      <c r="D90" s="1209"/>
      <c r="E90" s="1209"/>
      <c r="F90" s="1209"/>
      <c r="G90" s="1209"/>
      <c r="H90" s="1209"/>
      <c r="I90" s="1209"/>
      <c r="J90" s="1209"/>
      <c r="K90" s="1209"/>
      <c r="L90" s="1209"/>
      <c r="M90" s="1209"/>
      <c r="N90" s="1210"/>
      <c r="O90" s="141"/>
      <c r="P90" s="142"/>
      <c r="Q90" s="142"/>
      <c r="R90" s="142"/>
      <c r="S90" s="142"/>
      <c r="T90" s="142"/>
      <c r="U90" s="142"/>
      <c r="V90" s="142"/>
      <c r="W90" s="142"/>
      <c r="X90" s="142"/>
      <c r="Y90" s="142"/>
      <c r="Z90" s="142"/>
      <c r="AA90" s="142"/>
      <c r="AB90" s="142"/>
      <c r="AC90" s="142"/>
      <c r="AD90" s="142"/>
      <c r="AE90" s="142"/>
      <c r="AF90" s="142"/>
      <c r="AG90" s="142"/>
      <c r="AH90" s="143"/>
      <c r="AI90" s="108"/>
      <c r="AJ90" s="1296"/>
      <c r="AK90" s="1297"/>
      <c r="AL90" s="1297"/>
      <c r="AM90" s="1298"/>
    </row>
    <row r="91" spans="1:39" ht="12.75" customHeight="1" x14ac:dyDescent="0.2">
      <c r="A91" s="108"/>
      <c r="B91" s="1309"/>
      <c r="C91" s="1310" t="s">
        <v>153</v>
      </c>
      <c r="D91" s="1310"/>
      <c r="E91" s="1310"/>
      <c r="F91" s="1310"/>
      <c r="G91" s="1310"/>
      <c r="H91" s="1310"/>
      <c r="I91" s="1310"/>
      <c r="J91" s="1310"/>
      <c r="K91" s="1310"/>
      <c r="L91" s="1310"/>
      <c r="M91" s="1310"/>
      <c r="N91" s="1310"/>
      <c r="O91" s="611"/>
      <c r="P91" s="611"/>
      <c r="Q91" s="611"/>
      <c r="R91" s="611"/>
      <c r="S91" s="611"/>
      <c r="T91" s="611"/>
      <c r="U91" s="611"/>
      <c r="V91" s="611"/>
      <c r="W91" s="611"/>
      <c r="X91" s="611"/>
      <c r="Y91" s="611"/>
      <c r="Z91" s="611"/>
      <c r="AA91" s="611"/>
      <c r="AB91" s="611"/>
      <c r="AC91" s="611"/>
      <c r="AD91" s="611"/>
      <c r="AE91" s="611"/>
      <c r="AF91" s="611"/>
      <c r="AG91" s="611"/>
      <c r="AH91" s="617"/>
      <c r="AI91" s="108"/>
      <c r="AJ91" s="620">
        <f>COUNTIFS(O85:AH85,"1",O87:AH87,1, O89:AH89,"1",O91:AH91,"1")</f>
        <v>0</v>
      </c>
      <c r="AK91" s="619">
        <f>COUNTIFS(O85:AH85,"1",O87:AH87,"1",O89:AH89,"1",O91:AH91,"0")</f>
        <v>0</v>
      </c>
      <c r="AL91" s="619">
        <f t="shared" ref="AL91" si="20">SUM(AJ91:AK91)</f>
        <v>0</v>
      </c>
      <c r="AM91" s="618" t="str">
        <f t="shared" ref="AM91:AM96" si="21">IF(AL91=0," ",SUM(AJ91/AL91))</f>
        <v xml:space="preserve"> </v>
      </c>
    </row>
    <row r="92" spans="1:39" ht="12.75" customHeight="1" x14ac:dyDescent="0.2">
      <c r="A92" s="108"/>
      <c r="B92" s="1309"/>
      <c r="C92" s="1310" t="s">
        <v>145</v>
      </c>
      <c r="D92" s="1310"/>
      <c r="E92" s="1310"/>
      <c r="F92" s="1310"/>
      <c r="G92" s="1310"/>
      <c r="H92" s="1310"/>
      <c r="I92" s="1310"/>
      <c r="J92" s="1310"/>
      <c r="K92" s="1310"/>
      <c r="L92" s="1310"/>
      <c r="M92" s="1310"/>
      <c r="N92" s="1310"/>
      <c r="O92" s="609"/>
      <c r="P92" s="609"/>
      <c r="Q92" s="609"/>
      <c r="R92" s="609"/>
      <c r="S92" s="609"/>
      <c r="T92" s="609"/>
      <c r="U92" s="609"/>
      <c r="V92" s="609"/>
      <c r="W92" s="609"/>
      <c r="X92" s="609"/>
      <c r="Y92" s="609"/>
      <c r="Z92" s="609"/>
      <c r="AA92" s="609"/>
      <c r="AB92" s="609"/>
      <c r="AC92" s="609"/>
      <c r="AD92" s="609"/>
      <c r="AE92" s="609"/>
      <c r="AF92" s="609"/>
      <c r="AG92" s="609"/>
      <c r="AH92" s="615"/>
      <c r="AI92" s="108"/>
      <c r="AJ92" s="620">
        <f>COUNTIFS(O85:AH85,"1",O87:AH87,"1",O89:AH89,"1",O92:AH92,"1")</f>
        <v>0</v>
      </c>
      <c r="AK92" s="619">
        <f>COUNTIFS(O85:AH85,"1",O87:AH87,"1",O89:AH89,"1",O92:AH92,"0")</f>
        <v>0</v>
      </c>
      <c r="AL92" s="619">
        <f t="shared" ref="AL92:AL93" si="22">SUM(AJ92:AK92)</f>
        <v>0</v>
      </c>
      <c r="AM92" s="618" t="str">
        <f t="shared" si="21"/>
        <v xml:space="preserve"> </v>
      </c>
    </row>
    <row r="93" spans="1:39" ht="12.75" customHeight="1" x14ac:dyDescent="0.2">
      <c r="A93" s="108"/>
      <c r="B93" s="1309"/>
      <c r="C93" s="1310" t="s">
        <v>146</v>
      </c>
      <c r="D93" s="1310"/>
      <c r="E93" s="1310"/>
      <c r="F93" s="1310"/>
      <c r="G93" s="1310"/>
      <c r="H93" s="1310"/>
      <c r="I93" s="1310"/>
      <c r="J93" s="1310"/>
      <c r="K93" s="1310"/>
      <c r="L93" s="1310"/>
      <c r="M93" s="1310"/>
      <c r="N93" s="1310"/>
      <c r="O93" s="609"/>
      <c r="P93" s="609"/>
      <c r="Q93" s="609"/>
      <c r="R93" s="609"/>
      <c r="S93" s="609"/>
      <c r="T93" s="609"/>
      <c r="U93" s="609"/>
      <c r="V93" s="609"/>
      <c r="W93" s="609"/>
      <c r="X93" s="609"/>
      <c r="Y93" s="609"/>
      <c r="Z93" s="609"/>
      <c r="AA93" s="609"/>
      <c r="AB93" s="609"/>
      <c r="AC93" s="609"/>
      <c r="AD93" s="609"/>
      <c r="AE93" s="609"/>
      <c r="AF93" s="609"/>
      <c r="AG93" s="609"/>
      <c r="AH93" s="615"/>
      <c r="AI93" s="108"/>
      <c r="AJ93" s="620">
        <f>COUNTIFS(O85:AH85,"1",O87:AH87,"1",O89:AH89,"1",O93:AH93,"1")</f>
        <v>0</v>
      </c>
      <c r="AK93" s="619">
        <f>COUNTIFS(O85:AH85,"1",O87:AH87,"1",O89:AH89,"1",O93:AH93,"0")</f>
        <v>0</v>
      </c>
      <c r="AL93" s="619">
        <f t="shared" si="22"/>
        <v>0</v>
      </c>
      <c r="AM93" s="618" t="str">
        <f>IF(AL93=0," ",SUM(AJ93/AL93))</f>
        <v xml:space="preserve"> </v>
      </c>
    </row>
    <row r="94" spans="1:39" ht="12.75" hidden="1" customHeight="1" x14ac:dyDescent="0.2">
      <c r="A94" s="108"/>
      <c r="B94" s="645"/>
      <c r="C94" s="671"/>
      <c r="D94" s="671"/>
      <c r="E94" s="671"/>
      <c r="F94" s="671"/>
      <c r="G94" s="671"/>
      <c r="H94" s="671"/>
      <c r="I94" s="671"/>
      <c r="J94" s="671"/>
      <c r="K94" s="671"/>
      <c r="L94" s="671"/>
      <c r="M94" s="671"/>
      <c r="N94" s="671"/>
      <c r="O94" s="180" t="b">
        <f t="shared" ref="O94:AH94" si="23">IF(O85=1,SUM(O91:O93))</f>
        <v>0</v>
      </c>
      <c r="P94" s="180" t="b">
        <f t="shared" si="23"/>
        <v>0</v>
      </c>
      <c r="Q94" s="180" t="b">
        <f t="shared" si="23"/>
        <v>0</v>
      </c>
      <c r="R94" s="180" t="b">
        <f t="shared" si="23"/>
        <v>0</v>
      </c>
      <c r="S94" s="180" t="b">
        <f t="shared" si="23"/>
        <v>0</v>
      </c>
      <c r="T94" s="180" t="b">
        <f t="shared" si="23"/>
        <v>0</v>
      </c>
      <c r="U94" s="180" t="b">
        <f t="shared" si="23"/>
        <v>0</v>
      </c>
      <c r="V94" s="180" t="b">
        <f t="shared" si="23"/>
        <v>0</v>
      </c>
      <c r="W94" s="180" t="b">
        <f t="shared" si="23"/>
        <v>0</v>
      </c>
      <c r="X94" s="180" t="b">
        <f t="shared" si="23"/>
        <v>0</v>
      </c>
      <c r="Y94" s="180" t="b">
        <f t="shared" si="23"/>
        <v>0</v>
      </c>
      <c r="Z94" s="180" t="b">
        <f t="shared" si="23"/>
        <v>0</v>
      </c>
      <c r="AA94" s="180" t="b">
        <f t="shared" si="23"/>
        <v>0</v>
      </c>
      <c r="AB94" s="180" t="b">
        <f t="shared" si="23"/>
        <v>0</v>
      </c>
      <c r="AC94" s="180" t="b">
        <f t="shared" si="23"/>
        <v>0</v>
      </c>
      <c r="AD94" s="180" t="b">
        <f t="shared" si="23"/>
        <v>0</v>
      </c>
      <c r="AE94" s="180" t="b">
        <f t="shared" si="23"/>
        <v>0</v>
      </c>
      <c r="AF94" s="180" t="b">
        <f t="shared" si="23"/>
        <v>0</v>
      </c>
      <c r="AG94" s="180" t="b">
        <f t="shared" si="23"/>
        <v>0</v>
      </c>
      <c r="AH94" s="187" t="b">
        <f t="shared" si="23"/>
        <v>0</v>
      </c>
      <c r="AI94" s="108"/>
      <c r="AJ94" s="620">
        <f>COUNTIFS(O85:AH85,"1",O94:AH94,"3")</f>
        <v>0</v>
      </c>
      <c r="AK94" s="619"/>
      <c r="AL94" s="619">
        <f>AL91</f>
        <v>0</v>
      </c>
      <c r="AM94" s="618" t="str">
        <f>IF(AL94=0," ",SUM(AJ94/AL94))</f>
        <v xml:space="preserve"> </v>
      </c>
    </row>
    <row r="95" spans="1:39" ht="12.75" customHeight="1" x14ac:dyDescent="0.2">
      <c r="A95" s="108"/>
      <c r="B95" s="150">
        <v>6.5</v>
      </c>
      <c r="C95" s="1307" t="s">
        <v>680</v>
      </c>
      <c r="D95" s="1308"/>
      <c r="E95" s="1308"/>
      <c r="F95" s="1308"/>
      <c r="G95" s="1308"/>
      <c r="H95" s="1308"/>
      <c r="I95" s="1308"/>
      <c r="J95" s="1308"/>
      <c r="K95" s="1308"/>
      <c r="L95" s="1308"/>
      <c r="M95" s="1308"/>
      <c r="N95" s="1308"/>
      <c r="O95" s="609"/>
      <c r="P95" s="609"/>
      <c r="Q95" s="609"/>
      <c r="R95" s="609"/>
      <c r="S95" s="609"/>
      <c r="T95" s="609"/>
      <c r="U95" s="609"/>
      <c r="V95" s="609"/>
      <c r="W95" s="609"/>
      <c r="X95" s="609"/>
      <c r="Y95" s="609"/>
      <c r="Z95" s="609"/>
      <c r="AA95" s="609"/>
      <c r="AB95" s="609"/>
      <c r="AC95" s="609"/>
      <c r="AD95" s="609"/>
      <c r="AE95" s="609"/>
      <c r="AF95" s="609"/>
      <c r="AG95" s="609"/>
      <c r="AH95" s="615"/>
      <c r="AI95" s="108"/>
      <c r="AJ95" s="620">
        <f>COUNTIFS(O85:AH85,"1",O87:AH87,"1",O89:AH89,"1",O95:AH95,"1")</f>
        <v>0</v>
      </c>
      <c r="AK95" s="619">
        <f>COUNTIFS(O85:AH85,"1",O87:AH87,"1",O89:AH89,"1",O95:AH95,"0")</f>
        <v>0</v>
      </c>
      <c r="AL95" s="619">
        <f t="shared" ref="AL95:AL96" si="24">SUM(AJ95:AK95)</f>
        <v>0</v>
      </c>
      <c r="AM95" s="618" t="str">
        <f t="shared" si="21"/>
        <v xml:space="preserve"> </v>
      </c>
    </row>
    <row r="96" spans="1:39" ht="12.75" customHeight="1" x14ac:dyDescent="0.2">
      <c r="A96" s="108"/>
      <c r="B96" s="1306">
        <v>6.6</v>
      </c>
      <c r="C96" s="726" t="s">
        <v>735</v>
      </c>
      <c r="D96" s="1207"/>
      <c r="E96" s="1207"/>
      <c r="F96" s="1207"/>
      <c r="G96" s="1207"/>
      <c r="H96" s="1207"/>
      <c r="I96" s="1207"/>
      <c r="J96" s="1207"/>
      <c r="K96" s="1207"/>
      <c r="L96" s="1207"/>
      <c r="M96" s="1207"/>
      <c r="N96" s="1208"/>
      <c r="O96" s="1328"/>
      <c r="P96" s="1180"/>
      <c r="Q96" s="1180"/>
      <c r="R96" s="1180"/>
      <c r="S96" s="1180"/>
      <c r="T96" s="1180"/>
      <c r="U96" s="1180"/>
      <c r="V96" s="1180"/>
      <c r="W96" s="1180"/>
      <c r="X96" s="1180"/>
      <c r="Y96" s="1180"/>
      <c r="Z96" s="1180"/>
      <c r="AA96" s="1180"/>
      <c r="AB96" s="1180"/>
      <c r="AC96" s="1180"/>
      <c r="AD96" s="1180"/>
      <c r="AE96" s="1180"/>
      <c r="AF96" s="1180"/>
      <c r="AG96" s="1180"/>
      <c r="AH96" s="1223"/>
      <c r="AI96" s="108"/>
      <c r="AJ96" s="1294">
        <f>COUNTIFS(O85:AH85,"1",O87:AH87,"1",O89:AH89,"1",O95:AH95,"1",O96:AH96,"1")</f>
        <v>0</v>
      </c>
      <c r="AK96" s="1193">
        <f>COUNTIFS(O85:AH85,"1",O87:AH87,"1",O89:AH89,"1",O95:AH95,"1",O96:AH96,"0")</f>
        <v>0</v>
      </c>
      <c r="AL96" s="1193">
        <f t="shared" si="24"/>
        <v>0</v>
      </c>
      <c r="AM96" s="1191" t="str">
        <f t="shared" si="21"/>
        <v xml:space="preserve"> </v>
      </c>
    </row>
    <row r="97" spans="1:39" ht="13.5" customHeight="1" x14ac:dyDescent="0.2">
      <c r="A97" s="108"/>
      <c r="B97" s="1306"/>
      <c r="C97" s="1339" t="s">
        <v>373</v>
      </c>
      <c r="D97" s="1311"/>
      <c r="E97" s="1311"/>
      <c r="F97" s="1311"/>
      <c r="G97" s="1311"/>
      <c r="H97" s="1311"/>
      <c r="I97" s="1311"/>
      <c r="J97" s="1311"/>
      <c r="K97" s="1311"/>
      <c r="L97" s="1311"/>
      <c r="M97" s="1311"/>
      <c r="N97" s="1312"/>
      <c r="O97" s="1328"/>
      <c r="P97" s="1180"/>
      <c r="Q97" s="1180"/>
      <c r="R97" s="1180"/>
      <c r="S97" s="1180"/>
      <c r="T97" s="1180"/>
      <c r="U97" s="1180"/>
      <c r="V97" s="1180"/>
      <c r="W97" s="1180"/>
      <c r="X97" s="1180"/>
      <c r="Y97" s="1180"/>
      <c r="Z97" s="1180"/>
      <c r="AA97" s="1180"/>
      <c r="AB97" s="1180"/>
      <c r="AC97" s="1180"/>
      <c r="AD97" s="1180"/>
      <c r="AE97" s="1180"/>
      <c r="AF97" s="1180"/>
      <c r="AG97" s="1180"/>
      <c r="AH97" s="1223"/>
      <c r="AI97" s="108"/>
      <c r="AJ97" s="1294"/>
      <c r="AK97" s="1193"/>
      <c r="AL97" s="1193"/>
      <c r="AM97" s="1191"/>
    </row>
    <row r="98" spans="1:39" ht="12.75" customHeight="1" x14ac:dyDescent="0.2">
      <c r="A98" s="108"/>
      <c r="B98" s="1306">
        <v>6.7</v>
      </c>
      <c r="C98" s="726" t="s">
        <v>736</v>
      </c>
      <c r="D98" s="1207"/>
      <c r="E98" s="1207"/>
      <c r="F98" s="1207"/>
      <c r="G98" s="1207"/>
      <c r="H98" s="1207"/>
      <c r="I98" s="1207"/>
      <c r="J98" s="1207"/>
      <c r="K98" s="1207"/>
      <c r="L98" s="1207"/>
      <c r="M98" s="1207"/>
      <c r="N98" s="1208"/>
      <c r="O98" s="1250"/>
      <c r="P98" s="1224"/>
      <c r="Q98" s="1224"/>
      <c r="R98" s="1224"/>
      <c r="S98" s="1224"/>
      <c r="T98" s="1224"/>
      <c r="U98" s="1224"/>
      <c r="V98" s="1224"/>
      <c r="W98" s="1224"/>
      <c r="X98" s="1224"/>
      <c r="Y98" s="1224"/>
      <c r="Z98" s="1224"/>
      <c r="AA98" s="1224"/>
      <c r="AB98" s="1224"/>
      <c r="AC98" s="1224"/>
      <c r="AD98" s="1224"/>
      <c r="AE98" s="1224"/>
      <c r="AF98" s="1224"/>
      <c r="AG98" s="1224"/>
      <c r="AH98" s="1290"/>
      <c r="AI98" s="108"/>
      <c r="AJ98" s="1294">
        <f>COUNTIFS(O85:AH85,"1",O87:AH87,"1",O89:AH89,"1",O95:AH95,"1",O96:AH96,"1",O98:AH98,"1")</f>
        <v>0</v>
      </c>
      <c r="AK98" s="1193">
        <f>COUNTIFS(O85:AH85,"1",O87:AH87,"1",O89:AH89,"1",O95:AH95,"1",O96:AH96,"1",O98:AH98,"0")</f>
        <v>0</v>
      </c>
      <c r="AL98" s="1193">
        <f>SUM(AJ98:AK98)</f>
        <v>0</v>
      </c>
      <c r="AM98" s="1191" t="str">
        <f>IF(AL98=0," ",SUM(AJ98/AL98))</f>
        <v xml:space="preserve"> </v>
      </c>
    </row>
    <row r="99" spans="1:39" ht="12.75" customHeight="1" thickBot="1" x14ac:dyDescent="0.25">
      <c r="A99" s="108"/>
      <c r="B99" s="1329"/>
      <c r="C99" s="1284" t="s">
        <v>372</v>
      </c>
      <c r="D99" s="1285"/>
      <c r="E99" s="1285"/>
      <c r="F99" s="1285"/>
      <c r="G99" s="1285"/>
      <c r="H99" s="1285"/>
      <c r="I99" s="1285"/>
      <c r="J99" s="1285"/>
      <c r="K99" s="1285"/>
      <c r="L99" s="1285"/>
      <c r="M99" s="1285"/>
      <c r="N99" s="1286"/>
      <c r="O99" s="1251"/>
      <c r="P99" s="1249"/>
      <c r="Q99" s="1249"/>
      <c r="R99" s="1249"/>
      <c r="S99" s="1249"/>
      <c r="T99" s="1249"/>
      <c r="U99" s="1249"/>
      <c r="V99" s="1249"/>
      <c r="W99" s="1249"/>
      <c r="X99" s="1249"/>
      <c r="Y99" s="1249"/>
      <c r="Z99" s="1249"/>
      <c r="AA99" s="1249"/>
      <c r="AB99" s="1249"/>
      <c r="AC99" s="1249"/>
      <c r="AD99" s="1249"/>
      <c r="AE99" s="1249"/>
      <c r="AF99" s="1249"/>
      <c r="AG99" s="1249"/>
      <c r="AH99" s="1291"/>
      <c r="AI99" s="108"/>
      <c r="AJ99" s="1295"/>
      <c r="AK99" s="1293"/>
      <c r="AL99" s="1293"/>
      <c r="AM99" s="1292"/>
    </row>
    <row r="100" spans="1:39" ht="12.75" hidden="1" customHeight="1" x14ac:dyDescent="0.2">
      <c r="A100" s="108"/>
      <c r="B100" s="673"/>
      <c r="C100" s="674"/>
      <c r="D100" s="674"/>
      <c r="E100" s="674"/>
      <c r="F100" s="674"/>
      <c r="G100" s="674"/>
      <c r="H100" s="674"/>
      <c r="I100" s="674"/>
      <c r="J100" s="674"/>
      <c r="K100" s="674"/>
      <c r="L100" s="674"/>
      <c r="M100" s="674"/>
      <c r="N100" s="674"/>
      <c r="O100" s="672"/>
      <c r="P100" s="672"/>
      <c r="Q100" s="672"/>
      <c r="R100" s="672"/>
      <c r="S100" s="672"/>
      <c r="T100" s="672"/>
      <c r="U100" s="672"/>
      <c r="V100" s="672"/>
      <c r="W100" s="672"/>
      <c r="X100" s="672"/>
      <c r="Y100" s="672"/>
      <c r="Z100" s="672"/>
      <c r="AA100" s="672"/>
      <c r="AB100" s="672"/>
      <c r="AC100" s="672"/>
      <c r="AD100" s="672"/>
      <c r="AE100" s="672"/>
      <c r="AF100" s="672"/>
      <c r="AG100" s="672"/>
      <c r="AH100" s="672"/>
      <c r="AI100" s="108"/>
      <c r="AJ100" s="672">
        <f>COUNTIFS(O85:AH85,"1",O87:AH87,"1",O89:AH89,"1",O94:AH94,"3",O95:AH95,"1",O96:AH96,"1",O98:AH98,"1")</f>
        <v>0</v>
      </c>
      <c r="AK100" s="669"/>
      <c r="AL100" s="669">
        <f>COUNTIFS(O85:AH85,"1",O87:AH87,"1")</f>
        <v>0</v>
      </c>
      <c r="AM100" s="670" t="e">
        <f>SUM(AJ100/AL100)</f>
        <v>#DIV/0!</v>
      </c>
    </row>
    <row r="101" spans="1:39" ht="12.75" customHeight="1" thickBot="1" x14ac:dyDescent="0.25">
      <c r="A101" s="108"/>
      <c r="B101" s="1331" t="s">
        <v>256</v>
      </c>
      <c r="C101" s="1332"/>
      <c r="D101" s="1332"/>
      <c r="E101" s="1332"/>
      <c r="F101" s="1332"/>
      <c r="G101" s="1332"/>
      <c r="H101" s="1332"/>
      <c r="I101" s="1332"/>
      <c r="J101" s="1332"/>
      <c r="K101" s="1332"/>
      <c r="L101" s="1332"/>
      <c r="M101" s="1332"/>
      <c r="N101" s="1332"/>
      <c r="O101" s="185"/>
      <c r="P101" s="185"/>
      <c r="Q101" s="185"/>
      <c r="R101" s="185"/>
      <c r="S101" s="185"/>
      <c r="T101" s="185"/>
      <c r="U101" s="185"/>
      <c r="V101" s="185"/>
      <c r="W101" s="185"/>
      <c r="X101" s="185"/>
      <c r="Y101" s="185"/>
      <c r="Z101" s="185"/>
      <c r="AA101" s="185"/>
      <c r="AB101" s="185"/>
      <c r="AC101" s="185"/>
      <c r="AD101" s="185"/>
      <c r="AE101" s="185"/>
      <c r="AF101" s="185"/>
      <c r="AG101" s="185"/>
      <c r="AH101" s="186"/>
      <c r="AI101" s="108"/>
      <c r="AJ101" s="1149"/>
      <c r="AK101" s="1150"/>
      <c r="AL101" s="1150"/>
      <c r="AM101" s="1151"/>
    </row>
    <row r="102" spans="1:39" ht="12.75" customHeight="1" x14ac:dyDescent="0.2">
      <c r="A102" s="108"/>
      <c r="B102" s="1327">
        <v>7</v>
      </c>
      <c r="C102" s="1186" t="s">
        <v>375</v>
      </c>
      <c r="D102" s="1187"/>
      <c r="E102" s="1187"/>
      <c r="F102" s="1187"/>
      <c r="G102" s="1187"/>
      <c r="H102" s="1187"/>
      <c r="I102" s="1187"/>
      <c r="J102" s="1187"/>
      <c r="K102" s="1187"/>
      <c r="L102" s="1187"/>
      <c r="M102" s="1187"/>
      <c r="N102" s="1188"/>
      <c r="O102" s="1168"/>
      <c r="P102" s="1168"/>
      <c r="Q102" s="1168"/>
      <c r="R102" s="1166"/>
      <c r="S102" s="1166"/>
      <c r="T102" s="1168"/>
      <c r="U102" s="1168"/>
      <c r="V102" s="1168"/>
      <c r="W102" s="1168"/>
      <c r="X102" s="1168"/>
      <c r="Y102" s="1166"/>
      <c r="Z102" s="1166"/>
      <c r="AA102" s="1166"/>
      <c r="AB102" s="1166"/>
      <c r="AC102" s="1166"/>
      <c r="AD102" s="1168"/>
      <c r="AE102" s="1166"/>
      <c r="AF102" s="1166"/>
      <c r="AG102" s="1166"/>
      <c r="AH102" s="1167"/>
      <c r="AI102" s="108"/>
      <c r="AJ102" s="1181">
        <f>COUNTIF(O102:AH102,"1")</f>
        <v>0</v>
      </c>
      <c r="AK102" s="1166">
        <f>COUNTIF(O102:AH102,"0")</f>
        <v>0</v>
      </c>
      <c r="AL102" s="1166">
        <f>SUM(AJ102:AK102)</f>
        <v>0</v>
      </c>
      <c r="AM102" s="1178" t="str">
        <f>IF(AL102=0," ",SUM(AJ102/AL102))</f>
        <v xml:space="preserve"> </v>
      </c>
    </row>
    <row r="103" spans="1:39" ht="12.75" customHeight="1" x14ac:dyDescent="0.2">
      <c r="A103" s="108"/>
      <c r="B103" s="1280"/>
      <c r="C103" s="1322" t="s">
        <v>374</v>
      </c>
      <c r="D103" s="1323"/>
      <c r="E103" s="1323"/>
      <c r="F103" s="1323"/>
      <c r="G103" s="1323"/>
      <c r="H103" s="1323"/>
      <c r="I103" s="1323"/>
      <c r="J103" s="1323"/>
      <c r="K103" s="1323"/>
      <c r="L103" s="1323"/>
      <c r="M103" s="1323"/>
      <c r="N103" s="1324"/>
      <c r="O103" s="1140"/>
      <c r="P103" s="1140"/>
      <c r="Q103" s="1140"/>
      <c r="R103" s="1140"/>
      <c r="S103" s="1140"/>
      <c r="T103" s="1140"/>
      <c r="U103" s="1140"/>
      <c r="V103" s="1140"/>
      <c r="W103" s="1140"/>
      <c r="X103" s="1140"/>
      <c r="Y103" s="1140"/>
      <c r="Z103" s="1140"/>
      <c r="AA103" s="1140"/>
      <c r="AB103" s="1140"/>
      <c r="AC103" s="1140"/>
      <c r="AD103" s="1140"/>
      <c r="AE103" s="1140"/>
      <c r="AF103" s="1140"/>
      <c r="AG103" s="1140"/>
      <c r="AH103" s="1147"/>
      <c r="AI103" s="108"/>
      <c r="AJ103" s="1182"/>
      <c r="AK103" s="1180"/>
      <c r="AL103" s="1180"/>
      <c r="AM103" s="1179"/>
    </row>
    <row r="104" spans="1:39" ht="12.75" customHeight="1" x14ac:dyDescent="0.2">
      <c r="A104" s="108"/>
      <c r="B104" s="625">
        <v>7.1</v>
      </c>
      <c r="C104" s="1359" t="s">
        <v>728</v>
      </c>
      <c r="D104" s="1360"/>
      <c r="E104" s="1360"/>
      <c r="F104" s="1360"/>
      <c r="G104" s="1360"/>
      <c r="H104" s="1360"/>
      <c r="I104" s="1360"/>
      <c r="J104" s="1360"/>
      <c r="K104" s="1360"/>
      <c r="L104" s="1360"/>
      <c r="M104" s="1360"/>
      <c r="N104" s="1360"/>
      <c r="O104" s="610"/>
      <c r="P104" s="610"/>
      <c r="Q104" s="610"/>
      <c r="R104" s="610"/>
      <c r="S104" s="610"/>
      <c r="T104" s="610"/>
      <c r="U104" s="610"/>
      <c r="V104" s="610"/>
      <c r="W104" s="610"/>
      <c r="X104" s="610"/>
      <c r="Y104" s="610"/>
      <c r="Z104" s="610"/>
      <c r="AA104" s="610"/>
      <c r="AB104" s="610"/>
      <c r="AC104" s="610"/>
      <c r="AD104" s="610"/>
      <c r="AE104" s="610"/>
      <c r="AF104" s="610"/>
      <c r="AG104" s="610"/>
      <c r="AH104" s="616"/>
      <c r="AI104" s="108"/>
      <c r="AJ104" s="614">
        <f>COUNTIF(O104:AH104,"1")</f>
        <v>0</v>
      </c>
      <c r="AK104" s="609">
        <f>COUNTIF(O104:AH104,"0")</f>
        <v>0</v>
      </c>
      <c r="AL104" s="609">
        <f>SUM(AJ104:AK104)</f>
        <v>0</v>
      </c>
      <c r="AM104" s="613" t="str">
        <f>IF(AL104=0," ",SUM(AJ104/AL104))</f>
        <v xml:space="preserve"> </v>
      </c>
    </row>
    <row r="105" spans="1:39" ht="12.75" hidden="1" customHeight="1" x14ac:dyDescent="0.2">
      <c r="A105" s="108"/>
      <c r="B105" s="645"/>
      <c r="C105" s="643"/>
      <c r="D105" s="644"/>
      <c r="E105" s="644"/>
      <c r="F105" s="644"/>
      <c r="G105" s="644"/>
      <c r="H105" s="644"/>
      <c r="I105" s="644"/>
      <c r="J105" s="644"/>
      <c r="K105" s="644"/>
      <c r="L105" s="644"/>
      <c r="M105" s="644"/>
      <c r="N105" s="644"/>
      <c r="O105" s="180">
        <f>COUNTA(O102:O104)</f>
        <v>0</v>
      </c>
      <c r="P105" s="180">
        <f t="shared" ref="P105:AH105" si="25">COUNTA(P102:P104)</f>
        <v>0</v>
      </c>
      <c r="Q105" s="180">
        <f t="shared" si="25"/>
        <v>0</v>
      </c>
      <c r="R105" s="180">
        <f t="shared" si="25"/>
        <v>0</v>
      </c>
      <c r="S105" s="180">
        <f t="shared" si="25"/>
        <v>0</v>
      </c>
      <c r="T105" s="180">
        <f t="shared" si="25"/>
        <v>0</v>
      </c>
      <c r="U105" s="180">
        <f t="shared" si="25"/>
        <v>0</v>
      </c>
      <c r="V105" s="180">
        <f t="shared" si="25"/>
        <v>0</v>
      </c>
      <c r="W105" s="180">
        <f t="shared" si="25"/>
        <v>0</v>
      </c>
      <c r="X105" s="180">
        <f t="shared" si="25"/>
        <v>0</v>
      </c>
      <c r="Y105" s="180">
        <f t="shared" si="25"/>
        <v>0</v>
      </c>
      <c r="Z105" s="180">
        <f t="shared" si="25"/>
        <v>0</v>
      </c>
      <c r="AA105" s="180">
        <f t="shared" si="25"/>
        <v>0</v>
      </c>
      <c r="AB105" s="180">
        <f t="shared" si="25"/>
        <v>0</v>
      </c>
      <c r="AC105" s="180">
        <f t="shared" si="25"/>
        <v>0</v>
      </c>
      <c r="AD105" s="180">
        <f t="shared" si="25"/>
        <v>0</v>
      </c>
      <c r="AE105" s="180">
        <f t="shared" si="25"/>
        <v>0</v>
      </c>
      <c r="AF105" s="180">
        <f t="shared" si="25"/>
        <v>0</v>
      </c>
      <c r="AG105" s="180">
        <f t="shared" si="25"/>
        <v>0</v>
      </c>
      <c r="AH105" s="187">
        <f t="shared" si="25"/>
        <v>0</v>
      </c>
      <c r="AI105" s="108"/>
      <c r="AJ105" s="641"/>
      <c r="AK105" s="181"/>
      <c r="AL105" s="181"/>
      <c r="AM105" s="642"/>
    </row>
    <row r="106" spans="1:39" ht="12.75" hidden="1" customHeight="1" x14ac:dyDescent="0.2">
      <c r="A106" s="108"/>
      <c r="B106" s="645"/>
      <c r="C106" s="643"/>
      <c r="D106" s="644"/>
      <c r="E106" s="644"/>
      <c r="F106" s="644"/>
      <c r="G106" s="644"/>
      <c r="H106" s="644"/>
      <c r="I106" s="644"/>
      <c r="J106" s="644"/>
      <c r="K106" s="644"/>
      <c r="L106" s="644"/>
      <c r="M106" s="644"/>
      <c r="N106" s="644"/>
      <c r="O106" s="180" t="str">
        <f>IF(O105=0," ",SUM(O102:O104))</f>
        <v xml:space="preserve"> </v>
      </c>
      <c r="P106" s="180" t="str">
        <f t="shared" ref="P106:AH106" si="26">IF(P105=0," ",SUM(P102:P104))</f>
        <v xml:space="preserve"> </v>
      </c>
      <c r="Q106" s="180" t="str">
        <f t="shared" si="26"/>
        <v xml:space="preserve"> </v>
      </c>
      <c r="R106" s="180" t="str">
        <f t="shared" si="26"/>
        <v xml:space="preserve"> </v>
      </c>
      <c r="S106" s="180" t="str">
        <f t="shared" si="26"/>
        <v xml:space="preserve"> </v>
      </c>
      <c r="T106" s="180" t="str">
        <f t="shared" si="26"/>
        <v xml:space="preserve"> </v>
      </c>
      <c r="U106" s="180" t="str">
        <f t="shared" si="26"/>
        <v xml:space="preserve"> </v>
      </c>
      <c r="V106" s="180" t="str">
        <f t="shared" si="26"/>
        <v xml:space="preserve"> </v>
      </c>
      <c r="W106" s="180" t="str">
        <f t="shared" si="26"/>
        <v xml:space="preserve"> </v>
      </c>
      <c r="X106" s="180" t="str">
        <f t="shared" si="26"/>
        <v xml:space="preserve"> </v>
      </c>
      <c r="Y106" s="180" t="str">
        <f t="shared" si="26"/>
        <v xml:space="preserve"> </v>
      </c>
      <c r="Z106" s="180" t="str">
        <f t="shared" si="26"/>
        <v xml:space="preserve"> </v>
      </c>
      <c r="AA106" s="180" t="str">
        <f t="shared" si="26"/>
        <v xml:space="preserve"> </v>
      </c>
      <c r="AB106" s="180" t="str">
        <f t="shared" si="26"/>
        <v xml:space="preserve"> </v>
      </c>
      <c r="AC106" s="180" t="str">
        <f t="shared" si="26"/>
        <v xml:space="preserve"> </v>
      </c>
      <c r="AD106" s="180" t="str">
        <f t="shared" si="26"/>
        <v xml:space="preserve"> </v>
      </c>
      <c r="AE106" s="180" t="str">
        <f t="shared" si="26"/>
        <v xml:space="preserve"> </v>
      </c>
      <c r="AF106" s="180" t="str">
        <f t="shared" si="26"/>
        <v xml:space="preserve"> </v>
      </c>
      <c r="AG106" s="180" t="str">
        <f t="shared" si="26"/>
        <v xml:space="preserve"> </v>
      </c>
      <c r="AH106" s="187" t="str">
        <f t="shared" si="26"/>
        <v xml:space="preserve"> </v>
      </c>
      <c r="AI106" s="108"/>
      <c r="AJ106" s="641"/>
      <c r="AK106" s="181"/>
      <c r="AL106" s="181"/>
      <c r="AM106" s="642"/>
    </row>
    <row r="107" spans="1:39" x14ac:dyDescent="0.2">
      <c r="A107" s="108"/>
      <c r="B107" s="1227">
        <v>7.2</v>
      </c>
      <c r="C107" s="750" t="s">
        <v>729</v>
      </c>
      <c r="D107" s="1156"/>
      <c r="E107" s="1156"/>
      <c r="F107" s="1156"/>
      <c r="G107" s="1156"/>
      <c r="H107" s="1156"/>
      <c r="I107" s="1156"/>
      <c r="J107" s="1156"/>
      <c r="K107" s="1156"/>
      <c r="L107" s="1156"/>
      <c r="M107" s="1156"/>
      <c r="N107" s="1156"/>
      <c r="O107" s="141"/>
      <c r="P107" s="142"/>
      <c r="Q107" s="142"/>
      <c r="R107" s="142"/>
      <c r="S107" s="142"/>
      <c r="T107" s="142"/>
      <c r="U107" s="142"/>
      <c r="V107" s="142"/>
      <c r="W107" s="142"/>
      <c r="X107" s="142"/>
      <c r="Y107" s="142"/>
      <c r="Z107" s="142"/>
      <c r="AA107" s="142"/>
      <c r="AB107" s="142"/>
      <c r="AC107" s="142"/>
      <c r="AD107" s="142"/>
      <c r="AE107" s="142"/>
      <c r="AF107" s="142"/>
      <c r="AG107" s="142"/>
      <c r="AH107" s="143"/>
      <c r="AI107" s="108"/>
      <c r="AJ107" s="1183"/>
      <c r="AK107" s="1184"/>
      <c r="AL107" s="1184"/>
      <c r="AM107" s="1185"/>
    </row>
    <row r="108" spans="1:39" ht="12.75" customHeight="1" x14ac:dyDescent="0.2">
      <c r="A108" s="108"/>
      <c r="B108" s="1228"/>
      <c r="C108" s="1235" t="s">
        <v>153</v>
      </c>
      <c r="D108" s="1236"/>
      <c r="E108" s="1236"/>
      <c r="F108" s="1236"/>
      <c r="G108" s="1236"/>
      <c r="H108" s="1236"/>
      <c r="I108" s="1236"/>
      <c r="J108" s="1236"/>
      <c r="K108" s="1236"/>
      <c r="L108" s="1236"/>
      <c r="M108" s="1236"/>
      <c r="N108" s="1237"/>
      <c r="O108" s="1140"/>
      <c r="P108" s="1140"/>
      <c r="Q108" s="1146"/>
      <c r="R108" s="1140"/>
      <c r="S108" s="1140"/>
      <c r="T108" s="1140"/>
      <c r="U108" s="1140"/>
      <c r="V108" s="1146"/>
      <c r="W108" s="1146"/>
      <c r="X108" s="1146"/>
      <c r="Y108" s="1140"/>
      <c r="Z108" s="1140"/>
      <c r="AA108" s="1146"/>
      <c r="AB108" s="1140"/>
      <c r="AC108" s="1140"/>
      <c r="AD108" s="1140"/>
      <c r="AE108" s="1140"/>
      <c r="AF108" s="1140"/>
      <c r="AG108" s="1140"/>
      <c r="AH108" s="1147"/>
      <c r="AI108" s="108"/>
      <c r="AJ108" s="1144">
        <f>COUNTIFS(O106:AH106,"1",O108:AH108,"1")</f>
        <v>0</v>
      </c>
      <c r="AK108" s="1140">
        <f>COUNTIFS(O106:AH106,"1",O108:AH108,"0")</f>
        <v>0</v>
      </c>
      <c r="AL108" s="1140">
        <f>SUM(AJ108:AK108)</f>
        <v>0</v>
      </c>
      <c r="AM108" s="1142" t="str">
        <f t="shared" ref="AM108:AM120" si="27">IF(AL108=0," ",SUM(AJ108/AL108))</f>
        <v xml:space="preserve"> </v>
      </c>
    </row>
    <row r="109" spans="1:39" ht="12.75" customHeight="1" x14ac:dyDescent="0.2">
      <c r="A109" s="108"/>
      <c r="B109" s="1228"/>
      <c r="C109" s="1152" t="s">
        <v>816</v>
      </c>
      <c r="D109" s="1153"/>
      <c r="E109" s="1153"/>
      <c r="F109" s="1153"/>
      <c r="G109" s="1153"/>
      <c r="H109" s="1153"/>
      <c r="I109" s="1153"/>
      <c r="J109" s="1153"/>
      <c r="K109" s="1153"/>
      <c r="L109" s="1153"/>
      <c r="M109" s="1153"/>
      <c r="N109" s="1154"/>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8"/>
      <c r="AI109" s="108"/>
      <c r="AJ109" s="1145"/>
      <c r="AK109" s="1141"/>
      <c r="AL109" s="1141"/>
      <c r="AM109" s="1143"/>
    </row>
    <row r="110" spans="1:39" ht="12.75" customHeight="1" x14ac:dyDescent="0.2">
      <c r="A110" s="108"/>
      <c r="B110" s="1228"/>
      <c r="C110" s="1235" t="s">
        <v>145</v>
      </c>
      <c r="D110" s="1236"/>
      <c r="E110" s="1236"/>
      <c r="F110" s="1236"/>
      <c r="G110" s="1236"/>
      <c r="H110" s="1236"/>
      <c r="I110" s="1236"/>
      <c r="J110" s="1236"/>
      <c r="K110" s="1236"/>
      <c r="L110" s="1236"/>
      <c r="M110" s="1236"/>
      <c r="N110" s="1237"/>
      <c r="O110" s="1140"/>
      <c r="P110" s="1140"/>
      <c r="Q110" s="1146"/>
      <c r="R110" s="1140"/>
      <c r="S110" s="1140"/>
      <c r="T110" s="1146"/>
      <c r="U110" s="1146"/>
      <c r="V110" s="1140"/>
      <c r="W110" s="1140"/>
      <c r="X110" s="1146"/>
      <c r="Y110" s="1140"/>
      <c r="Z110" s="1140"/>
      <c r="AA110" s="1146"/>
      <c r="AB110" s="1140"/>
      <c r="AC110" s="1140"/>
      <c r="AD110" s="1140"/>
      <c r="AE110" s="1140"/>
      <c r="AF110" s="1140"/>
      <c r="AG110" s="1140"/>
      <c r="AH110" s="1147"/>
      <c r="AI110" s="108"/>
      <c r="AJ110" s="1144">
        <f>COUNTIFS(O106:AH106,"1",O110:AH110,"1")</f>
        <v>0</v>
      </c>
      <c r="AK110" s="1140">
        <f>COUNTIFS(O106:AH106,"1",O110:AH110,"0")</f>
        <v>0</v>
      </c>
      <c r="AL110" s="1140">
        <f t="shared" ref="AL110:AL112" si="28">SUM(AJ110:AK110)</f>
        <v>0</v>
      </c>
      <c r="AM110" s="1142" t="str">
        <f t="shared" si="27"/>
        <v xml:space="preserve"> </v>
      </c>
    </row>
    <row r="111" spans="1:39" ht="12.75" customHeight="1" x14ac:dyDescent="0.2">
      <c r="A111" s="108"/>
      <c r="B111" s="1228"/>
      <c r="C111" s="1152" t="s">
        <v>816</v>
      </c>
      <c r="D111" s="1153"/>
      <c r="E111" s="1153"/>
      <c r="F111" s="1153"/>
      <c r="G111" s="1153"/>
      <c r="H111" s="1153"/>
      <c r="I111" s="1153"/>
      <c r="J111" s="1153"/>
      <c r="K111" s="1153"/>
      <c r="L111" s="1153"/>
      <c r="M111" s="1153"/>
      <c r="N111" s="1154"/>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8"/>
      <c r="AI111" s="108"/>
      <c r="AJ111" s="1145"/>
      <c r="AK111" s="1141"/>
      <c r="AL111" s="1141"/>
      <c r="AM111" s="1143"/>
    </row>
    <row r="112" spans="1:39" ht="12.75" customHeight="1" x14ac:dyDescent="0.2">
      <c r="A112" s="108"/>
      <c r="B112" s="1228"/>
      <c r="C112" s="1235" t="s">
        <v>146</v>
      </c>
      <c r="D112" s="1236"/>
      <c r="E112" s="1236"/>
      <c r="F112" s="1236"/>
      <c r="G112" s="1236"/>
      <c r="H112" s="1236"/>
      <c r="I112" s="1236"/>
      <c r="J112" s="1236"/>
      <c r="K112" s="1236"/>
      <c r="L112" s="1236"/>
      <c r="M112" s="1236"/>
      <c r="N112" s="1237"/>
      <c r="O112" s="1146"/>
      <c r="P112" s="1140"/>
      <c r="Q112" s="1146"/>
      <c r="R112" s="1140"/>
      <c r="S112" s="1140"/>
      <c r="T112" s="1140"/>
      <c r="U112" s="1140"/>
      <c r="V112" s="1146"/>
      <c r="W112" s="1146"/>
      <c r="X112" s="1146"/>
      <c r="Y112" s="1140"/>
      <c r="Z112" s="1140"/>
      <c r="AA112" s="1146"/>
      <c r="AB112" s="1146"/>
      <c r="AC112" s="1140"/>
      <c r="AD112" s="1140"/>
      <c r="AE112" s="1140"/>
      <c r="AF112" s="1140"/>
      <c r="AG112" s="1140"/>
      <c r="AH112" s="1147"/>
      <c r="AI112" s="108"/>
      <c r="AJ112" s="1144">
        <f>COUNTIFS(O106:AH106,"1",O112:AH112,"1")</f>
        <v>0</v>
      </c>
      <c r="AK112" s="1140">
        <f>COUNTIFS(O106:AH106,"1",O112:AH112,"0")</f>
        <v>0</v>
      </c>
      <c r="AL112" s="1140">
        <f t="shared" si="28"/>
        <v>0</v>
      </c>
      <c r="AM112" s="1142" t="str">
        <f t="shared" si="27"/>
        <v xml:space="preserve"> </v>
      </c>
    </row>
    <row r="113" spans="1:39" ht="12.75" customHeight="1" x14ac:dyDescent="0.2">
      <c r="A113" s="108"/>
      <c r="B113" s="1228"/>
      <c r="C113" s="1152" t="s">
        <v>816</v>
      </c>
      <c r="D113" s="1153"/>
      <c r="E113" s="1153"/>
      <c r="F113" s="1153"/>
      <c r="G113" s="1153"/>
      <c r="H113" s="1153"/>
      <c r="I113" s="1153"/>
      <c r="J113" s="1153"/>
      <c r="K113" s="1153"/>
      <c r="L113" s="1153"/>
      <c r="M113" s="1153"/>
      <c r="N113" s="1154"/>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8"/>
      <c r="AI113" s="108"/>
      <c r="AJ113" s="1145"/>
      <c r="AK113" s="1141"/>
      <c r="AL113" s="1141"/>
      <c r="AM113" s="1143"/>
    </row>
    <row r="114" spans="1:39" ht="12.75" hidden="1" customHeight="1" x14ac:dyDescent="0.2">
      <c r="A114" s="108"/>
      <c r="B114" s="1229"/>
      <c r="C114" s="682"/>
      <c r="D114" s="683"/>
      <c r="E114" s="683"/>
      <c r="F114" s="683"/>
      <c r="G114" s="683"/>
      <c r="H114" s="683"/>
      <c r="I114" s="683"/>
      <c r="J114" s="683"/>
      <c r="K114" s="683"/>
      <c r="L114" s="683"/>
      <c r="M114" s="683"/>
      <c r="N114" s="683"/>
      <c r="O114" s="181">
        <f>COUNTA(O108:O112)</f>
        <v>0</v>
      </c>
      <c r="P114" s="181">
        <f t="shared" ref="P114:AH114" si="29">COUNTA(P108:P112)</f>
        <v>0</v>
      </c>
      <c r="Q114" s="181">
        <f t="shared" si="29"/>
        <v>0</v>
      </c>
      <c r="R114" s="181">
        <f t="shared" si="29"/>
        <v>0</v>
      </c>
      <c r="S114" s="181">
        <f t="shared" si="29"/>
        <v>0</v>
      </c>
      <c r="T114" s="181">
        <f t="shared" si="29"/>
        <v>0</v>
      </c>
      <c r="U114" s="181">
        <f t="shared" si="29"/>
        <v>0</v>
      </c>
      <c r="V114" s="181">
        <f t="shared" si="29"/>
        <v>0</v>
      </c>
      <c r="W114" s="181">
        <f t="shared" si="29"/>
        <v>0</v>
      </c>
      <c r="X114" s="181">
        <f t="shared" si="29"/>
        <v>0</v>
      </c>
      <c r="Y114" s="181">
        <f t="shared" si="29"/>
        <v>0</v>
      </c>
      <c r="Z114" s="181">
        <f t="shared" si="29"/>
        <v>0</v>
      </c>
      <c r="AA114" s="181">
        <f t="shared" si="29"/>
        <v>0</v>
      </c>
      <c r="AB114" s="181">
        <f t="shared" si="29"/>
        <v>0</v>
      </c>
      <c r="AC114" s="181">
        <f t="shared" si="29"/>
        <v>0</v>
      </c>
      <c r="AD114" s="181">
        <f t="shared" si="29"/>
        <v>0</v>
      </c>
      <c r="AE114" s="181">
        <f t="shared" si="29"/>
        <v>0</v>
      </c>
      <c r="AF114" s="181">
        <f t="shared" si="29"/>
        <v>0</v>
      </c>
      <c r="AG114" s="181">
        <f t="shared" si="29"/>
        <v>0</v>
      </c>
      <c r="AH114" s="646">
        <f t="shared" si="29"/>
        <v>0</v>
      </c>
      <c r="AI114" s="108"/>
      <c r="AJ114" s="641"/>
      <c r="AK114" s="181"/>
      <c r="AL114" s="181"/>
      <c r="AM114" s="642"/>
    </row>
    <row r="115" spans="1:39" ht="12.75" hidden="1" customHeight="1" x14ac:dyDescent="0.2">
      <c r="A115" s="108"/>
      <c r="B115" s="1229"/>
      <c r="C115" s="682"/>
      <c r="D115" s="683"/>
      <c r="E115" s="683"/>
      <c r="F115" s="683"/>
      <c r="G115" s="683"/>
      <c r="H115" s="683"/>
      <c r="I115" s="683"/>
      <c r="J115" s="683"/>
      <c r="K115" s="683"/>
      <c r="L115" s="683"/>
      <c r="M115" s="683"/>
      <c r="N115" s="683"/>
      <c r="O115" s="181">
        <f>COUNTIF(O108:O113,"n/a")</f>
        <v>0</v>
      </c>
      <c r="P115" s="181">
        <f t="shared" ref="P115:AH115" si="30">COUNTIF(P108:P113,"n/a")</f>
        <v>0</v>
      </c>
      <c r="Q115" s="181">
        <f t="shared" si="30"/>
        <v>0</v>
      </c>
      <c r="R115" s="181">
        <f t="shared" si="30"/>
        <v>0</v>
      </c>
      <c r="S115" s="181">
        <f t="shared" si="30"/>
        <v>0</v>
      </c>
      <c r="T115" s="181">
        <f t="shared" si="30"/>
        <v>0</v>
      </c>
      <c r="U115" s="181">
        <f t="shared" si="30"/>
        <v>0</v>
      </c>
      <c r="V115" s="181">
        <f t="shared" si="30"/>
        <v>0</v>
      </c>
      <c r="W115" s="181">
        <f t="shared" si="30"/>
        <v>0</v>
      </c>
      <c r="X115" s="181">
        <f t="shared" si="30"/>
        <v>0</v>
      </c>
      <c r="Y115" s="181">
        <f t="shared" si="30"/>
        <v>0</v>
      </c>
      <c r="Z115" s="181">
        <f t="shared" si="30"/>
        <v>0</v>
      </c>
      <c r="AA115" s="181">
        <f t="shared" si="30"/>
        <v>0</v>
      </c>
      <c r="AB115" s="181">
        <f t="shared" si="30"/>
        <v>0</v>
      </c>
      <c r="AC115" s="181">
        <f t="shared" si="30"/>
        <v>0</v>
      </c>
      <c r="AD115" s="181">
        <f t="shared" si="30"/>
        <v>0</v>
      </c>
      <c r="AE115" s="181">
        <f t="shared" si="30"/>
        <v>0</v>
      </c>
      <c r="AF115" s="181">
        <f t="shared" si="30"/>
        <v>0</v>
      </c>
      <c r="AG115" s="181">
        <f t="shared" si="30"/>
        <v>0</v>
      </c>
      <c r="AH115" s="181">
        <f t="shared" si="30"/>
        <v>0</v>
      </c>
      <c r="AI115" s="108"/>
      <c r="AJ115" s="641">
        <f>COUNTIF(O115:AH115,"3")</f>
        <v>0</v>
      </c>
      <c r="AK115" s="181"/>
      <c r="AL115" s="181">
        <f>SUM(AL116-AJ115)</f>
        <v>0</v>
      </c>
      <c r="AM115" s="642" t="e">
        <f>SUM(AJ116/AL115)</f>
        <v>#DIV/0!</v>
      </c>
    </row>
    <row r="116" spans="1:39" ht="12.75" hidden="1" customHeight="1" x14ac:dyDescent="0.2">
      <c r="A116" s="108"/>
      <c r="B116" s="1229"/>
      <c r="C116" s="639"/>
      <c r="D116" s="640"/>
      <c r="E116" s="640"/>
      <c r="F116" s="640"/>
      <c r="G116" s="640"/>
      <c r="H116" s="640"/>
      <c r="I116" s="640"/>
      <c r="J116" s="640"/>
      <c r="K116" s="640"/>
      <c r="L116" s="640"/>
      <c r="M116" s="640"/>
      <c r="N116" s="640"/>
      <c r="O116" s="180" t="str">
        <f t="shared" ref="O116:AH116" si="31">IF(O114=0," ",SUM(O108:O112))</f>
        <v xml:space="preserve"> </v>
      </c>
      <c r="P116" s="180" t="str">
        <f t="shared" si="31"/>
        <v xml:space="preserve"> </v>
      </c>
      <c r="Q116" s="180" t="str">
        <f t="shared" si="31"/>
        <v xml:space="preserve"> </v>
      </c>
      <c r="R116" s="180" t="str">
        <f t="shared" si="31"/>
        <v xml:space="preserve"> </v>
      </c>
      <c r="S116" s="180" t="str">
        <f t="shared" si="31"/>
        <v xml:space="preserve"> </v>
      </c>
      <c r="T116" s="180" t="str">
        <f t="shared" si="31"/>
        <v xml:space="preserve"> </v>
      </c>
      <c r="U116" s="180" t="str">
        <f t="shared" si="31"/>
        <v xml:space="preserve"> </v>
      </c>
      <c r="V116" s="180" t="str">
        <f t="shared" si="31"/>
        <v xml:space="preserve"> </v>
      </c>
      <c r="W116" s="180" t="str">
        <f t="shared" si="31"/>
        <v xml:space="preserve"> </v>
      </c>
      <c r="X116" s="180" t="str">
        <f t="shared" si="31"/>
        <v xml:space="preserve"> </v>
      </c>
      <c r="Y116" s="180" t="str">
        <f t="shared" si="31"/>
        <v xml:space="preserve"> </v>
      </c>
      <c r="Z116" s="180" t="str">
        <f t="shared" si="31"/>
        <v xml:space="preserve"> </v>
      </c>
      <c r="AA116" s="180" t="str">
        <f t="shared" si="31"/>
        <v xml:space="preserve"> </v>
      </c>
      <c r="AB116" s="180" t="str">
        <f t="shared" si="31"/>
        <v xml:space="preserve"> </v>
      </c>
      <c r="AC116" s="180" t="str">
        <f t="shared" si="31"/>
        <v xml:space="preserve"> </v>
      </c>
      <c r="AD116" s="180" t="str">
        <f t="shared" si="31"/>
        <v xml:space="preserve"> </v>
      </c>
      <c r="AE116" s="180" t="str">
        <f t="shared" si="31"/>
        <v xml:space="preserve"> </v>
      </c>
      <c r="AF116" s="180" t="str">
        <f t="shared" si="31"/>
        <v xml:space="preserve"> </v>
      </c>
      <c r="AG116" s="180" t="str">
        <f t="shared" si="31"/>
        <v xml:space="preserve"> </v>
      </c>
      <c r="AH116" s="187" t="str">
        <f t="shared" si="31"/>
        <v xml:space="preserve"> </v>
      </c>
      <c r="AI116" s="108"/>
      <c r="AJ116" s="641">
        <f>COUNTIF(O116:AH116,"3")</f>
        <v>0</v>
      </c>
      <c r="AK116" s="181"/>
      <c r="AL116" s="181">
        <f>COUNT(O116:AH116)</f>
        <v>0</v>
      </c>
      <c r="AM116" s="642"/>
    </row>
    <row r="117" spans="1:39" ht="12.75" customHeight="1" x14ac:dyDescent="0.2">
      <c r="A117" s="108"/>
      <c r="B117" s="624">
        <v>7.3</v>
      </c>
      <c r="C117" s="1155" t="s">
        <v>250</v>
      </c>
      <c r="D117" s="1156"/>
      <c r="E117" s="1156"/>
      <c r="F117" s="1156"/>
      <c r="G117" s="1156"/>
      <c r="H117" s="1156"/>
      <c r="I117" s="1156"/>
      <c r="J117" s="1156"/>
      <c r="K117" s="1156"/>
      <c r="L117" s="1156"/>
      <c r="M117" s="1156"/>
      <c r="N117" s="1157"/>
      <c r="O117" s="609"/>
      <c r="P117" s="609"/>
      <c r="Q117" s="609"/>
      <c r="R117" s="609"/>
      <c r="S117" s="609"/>
      <c r="T117" s="609"/>
      <c r="U117" s="609"/>
      <c r="V117" s="609"/>
      <c r="W117" s="609"/>
      <c r="X117" s="609"/>
      <c r="Y117" s="609"/>
      <c r="Z117" s="609"/>
      <c r="AA117" s="609"/>
      <c r="AB117" s="609"/>
      <c r="AC117" s="609"/>
      <c r="AD117" s="609"/>
      <c r="AE117" s="609"/>
      <c r="AF117" s="609"/>
      <c r="AG117" s="609"/>
      <c r="AH117" s="615"/>
      <c r="AI117" s="108"/>
      <c r="AJ117" s="614">
        <f>COUNTIFS(O106:AH106,"1",O117:AH117,"1")</f>
        <v>0</v>
      </c>
      <c r="AK117" s="609">
        <f>COUNTIFS(O106:AH106,"1",O117:AH117,"0")</f>
        <v>0</v>
      </c>
      <c r="AL117" s="609">
        <f t="shared" ref="AL117:AL120" si="32">SUM(AJ117:AK117)</f>
        <v>0</v>
      </c>
      <c r="AM117" s="613" t="str">
        <f t="shared" si="27"/>
        <v xml:space="preserve"> </v>
      </c>
    </row>
    <row r="118" spans="1:39" ht="12.75" customHeight="1" x14ac:dyDescent="0.2">
      <c r="A118" s="108"/>
      <c r="B118" s="1227">
        <v>7.4</v>
      </c>
      <c r="C118" s="750" t="s">
        <v>730</v>
      </c>
      <c r="D118" s="1156"/>
      <c r="E118" s="1156"/>
      <c r="F118" s="1156"/>
      <c r="G118" s="1156"/>
      <c r="H118" s="1156"/>
      <c r="I118" s="1156"/>
      <c r="J118" s="1156"/>
      <c r="K118" s="1156"/>
      <c r="L118" s="1156"/>
      <c r="M118" s="1156"/>
      <c r="N118" s="1157"/>
      <c r="O118" s="1325"/>
      <c r="P118" s="1140"/>
      <c r="Q118" s="1140"/>
      <c r="R118" s="1140"/>
      <c r="S118" s="1140"/>
      <c r="T118" s="1140"/>
      <c r="U118" s="1140"/>
      <c r="V118" s="1140"/>
      <c r="W118" s="1140"/>
      <c r="X118" s="1140"/>
      <c r="Y118" s="1140"/>
      <c r="Z118" s="1140"/>
      <c r="AA118" s="1140"/>
      <c r="AB118" s="1140"/>
      <c r="AC118" s="1140"/>
      <c r="AD118" s="1140"/>
      <c r="AE118" s="1140"/>
      <c r="AF118" s="1140"/>
      <c r="AG118" s="1140"/>
      <c r="AH118" s="1147"/>
      <c r="AI118" s="108"/>
      <c r="AJ118" s="1144">
        <f>COUNTIFS(O106:AH106,"1",O117:AH117,"1",O118:AH118,"1")</f>
        <v>0</v>
      </c>
      <c r="AK118" s="1140">
        <f>COUNTIFS(O106:AH106,"1",O117:AH117,"1",O118:AH118,"0")</f>
        <v>0</v>
      </c>
      <c r="AL118" s="1140">
        <f t="shared" si="32"/>
        <v>0</v>
      </c>
      <c r="AM118" s="1142" t="str">
        <f t="shared" si="27"/>
        <v xml:space="preserve"> </v>
      </c>
    </row>
    <row r="119" spans="1:39" ht="12.75" customHeight="1" x14ac:dyDescent="0.2">
      <c r="A119" s="108"/>
      <c r="B119" s="1280"/>
      <c r="C119" s="1322" t="s">
        <v>373</v>
      </c>
      <c r="D119" s="1323"/>
      <c r="E119" s="1323"/>
      <c r="F119" s="1323"/>
      <c r="G119" s="1323"/>
      <c r="H119" s="1323"/>
      <c r="I119" s="1323"/>
      <c r="J119" s="1323"/>
      <c r="K119" s="1323"/>
      <c r="L119" s="1323"/>
      <c r="M119" s="1323"/>
      <c r="N119" s="1324"/>
      <c r="O119" s="1326"/>
      <c r="P119" s="1141"/>
      <c r="Q119" s="1141"/>
      <c r="R119" s="1141"/>
      <c r="S119" s="1141"/>
      <c r="T119" s="1141"/>
      <c r="U119" s="1141"/>
      <c r="V119" s="1141"/>
      <c r="W119" s="1141"/>
      <c r="X119" s="1141"/>
      <c r="Y119" s="1141"/>
      <c r="Z119" s="1141"/>
      <c r="AA119" s="1141"/>
      <c r="AB119" s="1141"/>
      <c r="AC119" s="1141"/>
      <c r="AD119" s="1141"/>
      <c r="AE119" s="1141"/>
      <c r="AF119" s="1141"/>
      <c r="AG119" s="1141"/>
      <c r="AH119" s="1148"/>
      <c r="AI119" s="108"/>
      <c r="AJ119" s="1145"/>
      <c r="AK119" s="1141"/>
      <c r="AL119" s="1141"/>
      <c r="AM119" s="1143"/>
    </row>
    <row r="120" spans="1:39" ht="12.75" customHeight="1" x14ac:dyDescent="0.2">
      <c r="A120" s="108"/>
      <c r="B120" s="1227">
        <v>7.5</v>
      </c>
      <c r="C120" s="1155" t="s">
        <v>377</v>
      </c>
      <c r="D120" s="1156"/>
      <c r="E120" s="1156"/>
      <c r="F120" s="1156"/>
      <c r="G120" s="1156"/>
      <c r="H120" s="1156"/>
      <c r="I120" s="1156"/>
      <c r="J120" s="1156"/>
      <c r="K120" s="1156"/>
      <c r="L120" s="1156"/>
      <c r="M120" s="1156"/>
      <c r="N120" s="1157"/>
      <c r="O120" s="1180"/>
      <c r="P120" s="1180"/>
      <c r="Q120" s="1180"/>
      <c r="R120" s="1180"/>
      <c r="S120" s="1180"/>
      <c r="T120" s="1180"/>
      <c r="U120" s="1180"/>
      <c r="V120" s="1180"/>
      <c r="W120" s="1180"/>
      <c r="X120" s="1180"/>
      <c r="Y120" s="1180"/>
      <c r="Z120" s="1180"/>
      <c r="AA120" s="1180"/>
      <c r="AB120" s="1180"/>
      <c r="AC120" s="1180"/>
      <c r="AD120" s="1180"/>
      <c r="AE120" s="1180"/>
      <c r="AF120" s="1180"/>
      <c r="AG120" s="1180"/>
      <c r="AH120" s="1223"/>
      <c r="AI120" s="108"/>
      <c r="AJ120" s="1182">
        <f>COUNTIFS(O106:AH106,"1",O120:AH120,"1")</f>
        <v>0</v>
      </c>
      <c r="AK120" s="1180">
        <f>COUNTIFS(O106:AH106,"1",O120:AH120,"0")</f>
        <v>0</v>
      </c>
      <c r="AL120" s="1180">
        <f t="shared" si="32"/>
        <v>0</v>
      </c>
      <c r="AM120" s="1179" t="str">
        <f t="shared" si="27"/>
        <v xml:space="preserve"> </v>
      </c>
    </row>
    <row r="121" spans="1:39" ht="13.5" customHeight="1" thickBot="1" x14ac:dyDescent="0.25">
      <c r="A121" s="108"/>
      <c r="B121" s="1301"/>
      <c r="C121" s="1302" t="s">
        <v>376</v>
      </c>
      <c r="D121" s="1303"/>
      <c r="E121" s="1303"/>
      <c r="F121" s="1303"/>
      <c r="G121" s="1303"/>
      <c r="H121" s="1303"/>
      <c r="I121" s="1303"/>
      <c r="J121" s="1303"/>
      <c r="K121" s="1303"/>
      <c r="L121" s="1303"/>
      <c r="M121" s="1303"/>
      <c r="N121" s="1304"/>
      <c r="O121" s="1189"/>
      <c r="P121" s="1189"/>
      <c r="Q121" s="1189"/>
      <c r="R121" s="1189"/>
      <c r="S121" s="1189"/>
      <c r="T121" s="1189"/>
      <c r="U121" s="1189"/>
      <c r="V121" s="1189"/>
      <c r="W121" s="1189"/>
      <c r="X121" s="1189"/>
      <c r="Y121" s="1189"/>
      <c r="Z121" s="1189"/>
      <c r="AA121" s="1189"/>
      <c r="AB121" s="1189"/>
      <c r="AC121" s="1189"/>
      <c r="AD121" s="1189"/>
      <c r="AE121" s="1189"/>
      <c r="AF121" s="1189"/>
      <c r="AG121" s="1189"/>
      <c r="AH121" s="1305"/>
      <c r="AI121" s="108"/>
      <c r="AJ121" s="1300"/>
      <c r="AK121" s="1189"/>
      <c r="AL121" s="1189"/>
      <c r="AM121" s="1299"/>
    </row>
    <row r="122" spans="1:39" s="255" customFormat="1" ht="12.75" customHeight="1" x14ac:dyDescent="0.2">
      <c r="A122" s="331"/>
      <c r="B122" s="302"/>
      <c r="C122" s="303"/>
      <c r="D122" s="303"/>
      <c r="E122" s="303"/>
      <c r="F122" s="303"/>
      <c r="G122" s="303"/>
      <c r="H122" s="303"/>
      <c r="I122" s="303"/>
      <c r="J122" s="303"/>
      <c r="K122" s="303"/>
      <c r="L122" s="303"/>
      <c r="M122" s="303"/>
      <c r="N122" s="303"/>
      <c r="O122" s="304"/>
      <c r="P122" s="304"/>
      <c r="Q122" s="304"/>
      <c r="R122" s="304"/>
      <c r="S122" s="304"/>
      <c r="T122" s="304"/>
      <c r="U122" s="304"/>
      <c r="V122" s="304"/>
      <c r="W122" s="304"/>
      <c r="X122" s="304"/>
      <c r="Y122" s="304"/>
      <c r="Z122" s="304"/>
      <c r="AA122" s="304"/>
      <c r="AB122" s="304"/>
      <c r="AC122" s="304"/>
      <c r="AD122" s="304"/>
      <c r="AE122" s="304"/>
      <c r="AF122" s="304"/>
      <c r="AG122" s="304"/>
      <c r="AH122" s="304"/>
      <c r="AI122" s="331"/>
      <c r="AJ122" s="304"/>
      <c r="AK122" s="304"/>
      <c r="AL122" s="304"/>
      <c r="AM122" s="305"/>
    </row>
    <row r="123" spans="1:39" s="255" customFormat="1" ht="13.5" customHeight="1" thickBot="1" x14ac:dyDescent="0.25">
      <c r="A123" s="331"/>
      <c r="B123" s="302"/>
      <c r="C123" s="303"/>
      <c r="D123" s="303"/>
      <c r="E123" s="303"/>
      <c r="F123" s="303"/>
      <c r="G123" s="303"/>
      <c r="H123" s="303"/>
      <c r="I123" s="303"/>
      <c r="J123" s="303"/>
      <c r="K123" s="303"/>
      <c r="L123" s="303"/>
      <c r="M123" s="303"/>
      <c r="N123" s="303"/>
      <c r="O123" s="304"/>
      <c r="P123" s="304"/>
      <c r="Q123" s="304"/>
      <c r="R123" s="304"/>
      <c r="S123" s="304"/>
      <c r="T123" s="304"/>
      <c r="U123" s="304"/>
      <c r="V123" s="304"/>
      <c r="W123" s="304"/>
      <c r="X123" s="304"/>
      <c r="Y123" s="304"/>
      <c r="Z123" s="304"/>
      <c r="AA123" s="304"/>
      <c r="AB123" s="304"/>
      <c r="AC123" s="304"/>
      <c r="AD123" s="304"/>
      <c r="AE123" s="304"/>
      <c r="AF123" s="304"/>
      <c r="AG123" s="304"/>
      <c r="AH123" s="304"/>
      <c r="AI123" s="331"/>
      <c r="AJ123" s="304"/>
      <c r="AK123" s="304"/>
      <c r="AL123" s="304"/>
      <c r="AM123" s="305"/>
    </row>
    <row r="124" spans="1:39" s="255" customFormat="1" ht="13.5" thickBot="1" x14ac:dyDescent="0.25">
      <c r="A124" s="331"/>
      <c r="B124" s="1335" t="s">
        <v>481</v>
      </c>
      <c r="C124" s="1336"/>
      <c r="D124" s="1336"/>
      <c r="E124" s="1336"/>
      <c r="F124" s="1336"/>
      <c r="G124" s="1336"/>
      <c r="H124" s="1336"/>
      <c r="I124" s="1336"/>
      <c r="J124" s="1336"/>
      <c r="K124" s="1336"/>
      <c r="L124" s="1336"/>
      <c r="M124" s="1336"/>
      <c r="N124" s="1336"/>
      <c r="O124" s="256"/>
      <c r="P124" s="256"/>
      <c r="Q124" s="256"/>
      <c r="R124" s="256"/>
      <c r="S124" s="256"/>
      <c r="T124" s="256"/>
      <c r="U124" s="256"/>
      <c r="V124" s="256"/>
      <c r="W124" s="256"/>
      <c r="X124" s="256"/>
      <c r="Y124" s="256"/>
      <c r="Z124" s="256"/>
      <c r="AA124" s="256"/>
      <c r="AB124" s="256"/>
      <c r="AC124" s="256"/>
      <c r="AD124" s="256"/>
      <c r="AE124" s="256"/>
      <c r="AF124" s="256"/>
      <c r="AG124" s="256"/>
      <c r="AH124" s="257"/>
      <c r="AI124" s="331"/>
      <c r="AJ124" s="258"/>
      <c r="AK124" s="256"/>
      <c r="AL124" s="256"/>
      <c r="AM124" s="259"/>
    </row>
    <row r="125" spans="1:39" s="261" customFormat="1" ht="13.5" thickBot="1" x14ac:dyDescent="0.25">
      <c r="A125" s="310"/>
      <c r="B125" s="1337" t="s">
        <v>776</v>
      </c>
      <c r="C125" s="1338"/>
      <c r="D125" s="1338"/>
      <c r="E125" s="1338"/>
      <c r="F125" s="1338"/>
      <c r="G125" s="1338"/>
      <c r="H125" s="1338"/>
      <c r="I125" s="1338"/>
      <c r="J125" s="1338"/>
      <c r="K125" s="1338"/>
      <c r="L125" s="1338"/>
      <c r="M125" s="1338"/>
      <c r="N125" s="1338"/>
      <c r="O125" s="264"/>
      <c r="P125" s="264"/>
      <c r="Q125" s="264"/>
      <c r="R125" s="264"/>
      <c r="S125" s="264"/>
      <c r="T125" s="264"/>
      <c r="U125" s="264"/>
      <c r="V125" s="264"/>
      <c r="W125" s="264"/>
      <c r="X125" s="264"/>
      <c r="Y125" s="264"/>
      <c r="Z125" s="264"/>
      <c r="AA125" s="264"/>
      <c r="AB125" s="264"/>
      <c r="AC125" s="264"/>
      <c r="AD125" s="264"/>
      <c r="AE125" s="264"/>
      <c r="AF125" s="264"/>
      <c r="AG125" s="264"/>
      <c r="AH125" s="265"/>
      <c r="AI125" s="310"/>
      <c r="AJ125" s="262"/>
      <c r="AK125" s="260"/>
      <c r="AL125" s="260"/>
      <c r="AM125" s="263"/>
    </row>
    <row r="126" spans="1:39" ht="12.75" customHeight="1" thickBot="1" x14ac:dyDescent="0.25">
      <c r="A126" s="108"/>
      <c r="B126" s="1330" t="s">
        <v>433</v>
      </c>
      <c r="C126" s="1239"/>
      <c r="D126" s="1239"/>
      <c r="E126" s="1239"/>
      <c r="F126" s="1239"/>
      <c r="G126" s="1239"/>
      <c r="H126" s="1239"/>
      <c r="I126" s="1239"/>
      <c r="J126" s="1239"/>
      <c r="K126" s="1239"/>
      <c r="L126" s="1239"/>
      <c r="M126" s="1239"/>
      <c r="N126" s="1239"/>
      <c r="O126" s="161"/>
      <c r="P126" s="161"/>
      <c r="Q126" s="161"/>
      <c r="R126" s="161"/>
      <c r="S126" s="161"/>
      <c r="T126" s="161"/>
      <c r="U126" s="161"/>
      <c r="V126" s="161"/>
      <c r="W126" s="161"/>
      <c r="X126" s="161"/>
      <c r="Y126" s="161"/>
      <c r="Z126" s="161"/>
      <c r="AA126" s="161"/>
      <c r="AB126" s="161"/>
      <c r="AC126" s="161"/>
      <c r="AD126" s="161"/>
      <c r="AE126" s="161"/>
      <c r="AF126" s="161"/>
      <c r="AG126" s="161"/>
      <c r="AH126" s="162"/>
      <c r="AI126" s="108"/>
      <c r="AJ126" s="1158"/>
      <c r="AK126" s="1159"/>
      <c r="AL126" s="1159"/>
      <c r="AM126" s="1160"/>
    </row>
    <row r="127" spans="1:39" ht="12.75" customHeight="1" thickBot="1" x14ac:dyDescent="0.25">
      <c r="A127" s="108"/>
      <c r="B127" s="167">
        <v>8</v>
      </c>
      <c r="C127" s="1230" t="s">
        <v>482</v>
      </c>
      <c r="D127" s="1231"/>
      <c r="E127" s="1231"/>
      <c r="F127" s="1231"/>
      <c r="G127" s="1231"/>
      <c r="H127" s="1231"/>
      <c r="I127" s="1231"/>
      <c r="J127" s="1231"/>
      <c r="K127" s="1231"/>
      <c r="L127" s="1231"/>
      <c r="M127" s="1231"/>
      <c r="N127" s="1231"/>
      <c r="O127" s="168"/>
      <c r="P127" s="168"/>
      <c r="Q127" s="168"/>
      <c r="R127" s="168"/>
      <c r="S127" s="168"/>
      <c r="T127" s="168"/>
      <c r="U127" s="168"/>
      <c r="V127" s="168"/>
      <c r="W127" s="168"/>
      <c r="X127" s="168"/>
      <c r="Y127" s="168"/>
      <c r="Z127" s="168"/>
      <c r="AA127" s="168"/>
      <c r="AB127" s="168"/>
      <c r="AC127" s="168"/>
      <c r="AD127" s="168"/>
      <c r="AE127" s="168"/>
      <c r="AF127" s="168"/>
      <c r="AG127" s="168"/>
      <c r="AH127" s="169"/>
      <c r="AI127" s="108"/>
      <c r="AJ127" s="170">
        <f t="shared" ref="AJ127:AJ131" si="33">COUNTIF(O127:AH127,"1")</f>
        <v>0</v>
      </c>
      <c r="AK127" s="171">
        <f t="shared" ref="AK127:AK131" si="34">COUNTIF(O127:AH127,"0")</f>
        <v>0</v>
      </c>
      <c r="AL127" s="171">
        <f t="shared" ref="AL127:AL130" si="35">SUM(AJ127:AK127)</f>
        <v>0</v>
      </c>
      <c r="AM127" s="172" t="str">
        <f t="shared" ref="AM127:AM130" si="36">IF(AL127=0," ",SUM(AJ127/AL127))</f>
        <v xml:space="preserve"> </v>
      </c>
    </row>
    <row r="128" spans="1:39" ht="12.75" customHeight="1" thickBot="1" x14ac:dyDescent="0.25">
      <c r="A128" s="108"/>
      <c r="B128" s="182">
        <v>9</v>
      </c>
      <c r="C128" s="1164" t="s">
        <v>483</v>
      </c>
      <c r="D128" s="1165"/>
      <c r="E128" s="1165"/>
      <c r="F128" s="1165"/>
      <c r="G128" s="1165"/>
      <c r="H128" s="1165"/>
      <c r="I128" s="1165"/>
      <c r="J128" s="1165"/>
      <c r="K128" s="1165"/>
      <c r="L128" s="1165"/>
      <c r="M128" s="1165"/>
      <c r="N128" s="1165"/>
      <c r="O128" s="168"/>
      <c r="P128" s="168"/>
      <c r="Q128" s="168"/>
      <c r="R128" s="168"/>
      <c r="S128" s="168"/>
      <c r="T128" s="168"/>
      <c r="U128" s="168"/>
      <c r="V128" s="168"/>
      <c r="W128" s="168"/>
      <c r="X128" s="168"/>
      <c r="Y128" s="168"/>
      <c r="Z128" s="168"/>
      <c r="AA128" s="168"/>
      <c r="AB128" s="168"/>
      <c r="AC128" s="168"/>
      <c r="AD128" s="168"/>
      <c r="AE128" s="168"/>
      <c r="AF128" s="168"/>
      <c r="AG128" s="168"/>
      <c r="AH128" s="169"/>
      <c r="AI128" s="108"/>
      <c r="AJ128" s="183">
        <f t="shared" si="33"/>
        <v>0</v>
      </c>
      <c r="AK128" s="168">
        <f t="shared" si="34"/>
        <v>0</v>
      </c>
      <c r="AL128" s="168">
        <f t="shared" si="35"/>
        <v>0</v>
      </c>
      <c r="AM128" s="184" t="str">
        <f t="shared" si="36"/>
        <v xml:space="preserve"> </v>
      </c>
    </row>
    <row r="129" spans="1:39" ht="12.75" customHeight="1" thickBot="1" x14ac:dyDescent="0.25">
      <c r="A129" s="108"/>
      <c r="B129" s="167">
        <v>10</v>
      </c>
      <c r="C129" s="1230" t="s">
        <v>484</v>
      </c>
      <c r="D129" s="1231"/>
      <c r="E129" s="1231"/>
      <c r="F129" s="1231"/>
      <c r="G129" s="1231"/>
      <c r="H129" s="1231"/>
      <c r="I129" s="1231"/>
      <c r="J129" s="1231"/>
      <c r="K129" s="1231"/>
      <c r="L129" s="1231"/>
      <c r="M129" s="1231"/>
      <c r="N129" s="1231"/>
      <c r="O129" s="168"/>
      <c r="P129" s="168"/>
      <c r="Q129" s="168"/>
      <c r="R129" s="168"/>
      <c r="S129" s="168"/>
      <c r="T129" s="168"/>
      <c r="U129" s="168"/>
      <c r="V129" s="168"/>
      <c r="W129" s="168"/>
      <c r="X129" s="168"/>
      <c r="Y129" s="168"/>
      <c r="Z129" s="168"/>
      <c r="AA129" s="168"/>
      <c r="AB129" s="168"/>
      <c r="AC129" s="168"/>
      <c r="AD129" s="168"/>
      <c r="AE129" s="168"/>
      <c r="AF129" s="168"/>
      <c r="AG129" s="168"/>
      <c r="AH129" s="169"/>
      <c r="AI129" s="108"/>
      <c r="AJ129" s="170">
        <f t="shared" si="33"/>
        <v>0</v>
      </c>
      <c r="AK129" s="171">
        <f t="shared" si="34"/>
        <v>0</v>
      </c>
      <c r="AL129" s="171">
        <f t="shared" si="35"/>
        <v>0</v>
      </c>
      <c r="AM129" s="172" t="str">
        <f t="shared" si="36"/>
        <v xml:space="preserve"> </v>
      </c>
    </row>
    <row r="130" spans="1:39" ht="12.75" customHeight="1" thickBot="1" x14ac:dyDescent="0.25">
      <c r="A130" s="108"/>
      <c r="B130" s="182">
        <v>11</v>
      </c>
      <c r="C130" s="1164" t="s">
        <v>485</v>
      </c>
      <c r="D130" s="1165"/>
      <c r="E130" s="1165"/>
      <c r="F130" s="1165"/>
      <c r="G130" s="1165"/>
      <c r="H130" s="1165"/>
      <c r="I130" s="1165"/>
      <c r="J130" s="1165"/>
      <c r="K130" s="1165"/>
      <c r="L130" s="1165"/>
      <c r="M130" s="1165"/>
      <c r="N130" s="1165"/>
      <c r="O130" s="168"/>
      <c r="P130" s="168"/>
      <c r="Q130" s="168"/>
      <c r="R130" s="168"/>
      <c r="S130" s="168"/>
      <c r="T130" s="168"/>
      <c r="U130" s="168"/>
      <c r="V130" s="168"/>
      <c r="W130" s="168"/>
      <c r="X130" s="168"/>
      <c r="Y130" s="168"/>
      <c r="Z130" s="168"/>
      <c r="AA130" s="168"/>
      <c r="AB130" s="168"/>
      <c r="AC130" s="168"/>
      <c r="AD130" s="168"/>
      <c r="AE130" s="168"/>
      <c r="AF130" s="168"/>
      <c r="AG130" s="168"/>
      <c r="AH130" s="169"/>
      <c r="AI130" s="108"/>
      <c r="AJ130" s="183">
        <f t="shared" si="33"/>
        <v>0</v>
      </c>
      <c r="AK130" s="168">
        <f t="shared" si="34"/>
        <v>0</v>
      </c>
      <c r="AL130" s="168">
        <f t="shared" si="35"/>
        <v>0</v>
      </c>
      <c r="AM130" s="184" t="str">
        <f t="shared" si="36"/>
        <v xml:space="preserve"> </v>
      </c>
    </row>
    <row r="131" spans="1:39" ht="12.75" customHeight="1" thickBot="1" x14ac:dyDescent="0.25">
      <c r="A131" s="108"/>
      <c r="B131" s="167">
        <v>12</v>
      </c>
      <c r="C131" s="1230" t="s">
        <v>486</v>
      </c>
      <c r="D131" s="1231"/>
      <c r="E131" s="1231"/>
      <c r="F131" s="1231"/>
      <c r="G131" s="1231"/>
      <c r="H131" s="1231"/>
      <c r="I131" s="1231"/>
      <c r="J131" s="1231"/>
      <c r="K131" s="1231"/>
      <c r="L131" s="1231"/>
      <c r="M131" s="1231"/>
      <c r="N131" s="1231"/>
      <c r="O131" s="168"/>
      <c r="P131" s="168"/>
      <c r="Q131" s="168"/>
      <c r="R131" s="168"/>
      <c r="S131" s="168"/>
      <c r="T131" s="168"/>
      <c r="U131" s="168"/>
      <c r="V131" s="168"/>
      <c r="W131" s="168"/>
      <c r="X131" s="168"/>
      <c r="Y131" s="168"/>
      <c r="Z131" s="168"/>
      <c r="AA131" s="168"/>
      <c r="AB131" s="168"/>
      <c r="AC131" s="168"/>
      <c r="AD131" s="168"/>
      <c r="AE131" s="168"/>
      <c r="AF131" s="168"/>
      <c r="AG131" s="168"/>
      <c r="AH131" s="169"/>
      <c r="AI131" s="108"/>
      <c r="AJ131" s="170">
        <f t="shared" si="33"/>
        <v>0</v>
      </c>
      <c r="AK131" s="171">
        <f t="shared" si="34"/>
        <v>0</v>
      </c>
      <c r="AL131" s="171">
        <f>SUM(AJ131:AK131)</f>
        <v>0</v>
      </c>
      <c r="AM131" s="172" t="str">
        <f>IF(AL131=0," ",SUM(AJ131/AL131))</f>
        <v xml:space="preserve"> </v>
      </c>
    </row>
    <row r="132" spans="1:39" ht="12.75" customHeight="1" x14ac:dyDescent="0.2">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304"/>
      <c r="AK132" s="304"/>
      <c r="AL132" s="304"/>
      <c r="AM132" s="304"/>
    </row>
    <row r="133" spans="1:39" ht="13.5" thickBot="1" x14ac:dyDescent="0.25">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333"/>
      <c r="AK133" s="333"/>
      <c r="AL133" s="333"/>
      <c r="AM133" s="333"/>
    </row>
    <row r="134" spans="1:39" s="132" customFormat="1" ht="28.5" customHeight="1" x14ac:dyDescent="0.25">
      <c r="A134" s="332"/>
      <c r="B134" s="1232" t="s">
        <v>370</v>
      </c>
      <c r="C134" s="1233"/>
      <c r="D134" s="1233"/>
      <c r="E134" s="1233"/>
      <c r="F134" s="1233"/>
      <c r="G134" s="1233"/>
      <c r="H134" s="1233"/>
      <c r="I134" s="1233"/>
      <c r="J134" s="1233"/>
      <c r="K134" s="1233"/>
      <c r="L134" s="1233"/>
      <c r="M134" s="1233"/>
      <c r="N134" s="1234"/>
      <c r="O134" s="334"/>
      <c r="P134" s="334"/>
      <c r="Q134" s="334"/>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row>
    <row r="135" spans="1:39" s="132" customFormat="1" ht="79.5" customHeight="1" thickBot="1" x14ac:dyDescent="0.3">
      <c r="A135" s="332"/>
      <c r="B135" s="710" t="s">
        <v>855</v>
      </c>
      <c r="C135" s="711"/>
      <c r="D135" s="711"/>
      <c r="E135" s="711"/>
      <c r="F135" s="711"/>
      <c r="G135" s="711"/>
      <c r="H135" s="711"/>
      <c r="I135" s="711"/>
      <c r="J135" s="711"/>
      <c r="K135" s="711"/>
      <c r="L135" s="711"/>
      <c r="M135" s="711"/>
      <c r="N135" s="712"/>
      <c r="O135" s="333"/>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row>
    <row r="136" spans="1:39" s="132" customFormat="1" x14ac:dyDescent="0.2">
      <c r="A136" s="332"/>
      <c r="B136" s="108"/>
      <c r="C136" s="108"/>
      <c r="D136" s="108"/>
      <c r="E136" s="108"/>
      <c r="F136" s="108"/>
      <c r="G136" s="108"/>
      <c r="H136" s="108"/>
      <c r="I136" s="108"/>
      <c r="J136" s="108"/>
      <c r="K136" s="108"/>
      <c r="L136" s="108"/>
      <c r="M136" s="108"/>
      <c r="N136" s="108"/>
      <c r="O136" s="333"/>
      <c r="P136" s="332"/>
      <c r="Q136" s="332"/>
      <c r="R136" s="332"/>
      <c r="S136" s="332"/>
      <c r="T136" s="332"/>
      <c r="U136" s="332"/>
      <c r="V136" s="332"/>
      <c r="W136" s="332"/>
      <c r="X136" s="332"/>
      <c r="Y136" s="332"/>
      <c r="Z136" s="332"/>
      <c r="AA136" s="332"/>
      <c r="AB136" s="332"/>
      <c r="AC136" s="332"/>
      <c r="AD136" s="332"/>
      <c r="AE136" s="332"/>
      <c r="AF136" s="332"/>
      <c r="AG136" s="332"/>
      <c r="AH136" s="332"/>
      <c r="AI136" s="332"/>
      <c r="AJ136" s="332"/>
      <c r="AK136" s="332"/>
      <c r="AL136" s="332"/>
      <c r="AM136" s="332"/>
    </row>
    <row r="137" spans="1:39" s="132" customFormat="1" x14ac:dyDescent="0.2">
      <c r="A137" s="332"/>
      <c r="B137" s="108"/>
      <c r="C137" s="108"/>
      <c r="D137" s="108"/>
      <c r="E137" s="108"/>
      <c r="F137" s="108"/>
      <c r="G137" s="108"/>
      <c r="H137" s="108"/>
      <c r="I137" s="108"/>
      <c r="J137" s="108"/>
      <c r="K137" s="108"/>
      <c r="L137" s="108"/>
      <c r="M137" s="108"/>
      <c r="N137" s="108"/>
      <c r="O137" s="333"/>
      <c r="P137" s="332"/>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row>
    <row r="138" spans="1:39" s="132" customFormat="1" ht="14.25" customHeight="1" x14ac:dyDescent="0.25">
      <c r="A138" s="332"/>
      <c r="B138" s="1226" t="s">
        <v>255</v>
      </c>
      <c r="C138" s="1226"/>
      <c r="D138" s="1226"/>
      <c r="E138" s="1226"/>
      <c r="F138" s="1226"/>
      <c r="G138" s="1226"/>
      <c r="H138" s="1226"/>
      <c r="I138" s="1226"/>
      <c r="J138" s="1226"/>
      <c r="K138" s="1226"/>
      <c r="L138" s="1226"/>
      <c r="M138" s="1226"/>
      <c r="N138" s="1226"/>
      <c r="O138" s="332"/>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row>
    <row r="139" spans="1:39" s="132" customFormat="1" x14ac:dyDescent="0.2">
      <c r="A139" s="332"/>
      <c r="B139" s="108"/>
      <c r="C139" s="108"/>
      <c r="D139" s="108"/>
      <c r="E139" s="108"/>
      <c r="F139" s="108"/>
      <c r="G139" s="108"/>
      <c r="H139" s="108"/>
      <c r="I139" s="108"/>
      <c r="J139" s="108"/>
      <c r="K139" s="108"/>
      <c r="L139" s="108"/>
      <c r="M139" s="108"/>
      <c r="N139" s="108"/>
      <c r="O139" s="333"/>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row>
    <row r="140" spans="1:39" s="132" customFormat="1" x14ac:dyDescent="0.2">
      <c r="A140" s="332"/>
      <c r="B140" s="108"/>
      <c r="C140" s="108"/>
      <c r="D140" s="108"/>
      <c r="E140" s="108"/>
      <c r="F140" s="108"/>
      <c r="G140" s="108"/>
      <c r="H140" s="108"/>
      <c r="I140" s="108"/>
      <c r="J140" s="108"/>
      <c r="K140" s="108"/>
      <c r="L140" s="108"/>
      <c r="M140" s="108"/>
      <c r="N140" s="108"/>
      <c r="O140" s="333"/>
      <c r="P140" s="332"/>
      <c r="Q140" s="332"/>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row>
    <row r="141" spans="1:39" s="132" customFormat="1" x14ac:dyDescent="0.2">
      <c r="A141" s="332"/>
      <c r="B141" s="108"/>
      <c r="C141" s="108"/>
      <c r="D141" s="108"/>
      <c r="E141" s="108"/>
      <c r="F141" s="108"/>
      <c r="G141" s="108"/>
      <c r="H141" s="108"/>
      <c r="I141" s="108"/>
      <c r="J141" s="108"/>
      <c r="K141" s="108"/>
      <c r="L141" s="108"/>
      <c r="M141" s="108"/>
      <c r="N141" s="108"/>
      <c r="O141" s="333"/>
      <c r="P141" s="332"/>
      <c r="Q141" s="332"/>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row>
    <row r="142" spans="1:39" s="132" customFormat="1" x14ac:dyDescent="0.2">
      <c r="A142" s="332"/>
      <c r="B142" s="108"/>
      <c r="C142" s="108"/>
      <c r="D142" s="108"/>
      <c r="E142" s="108"/>
      <c r="F142" s="108"/>
      <c r="G142" s="108"/>
      <c r="H142" s="108"/>
      <c r="I142" s="108"/>
      <c r="J142" s="108"/>
      <c r="K142" s="108"/>
      <c r="L142" s="108"/>
      <c r="M142" s="108"/>
      <c r="N142" s="108"/>
      <c r="O142" s="333"/>
      <c r="P142" s="332"/>
      <c r="Q142" s="332"/>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row>
    <row r="143" spans="1:39" s="132" customFormat="1" ht="118.5" customHeight="1" x14ac:dyDescent="0.25">
      <c r="A143" s="332"/>
      <c r="B143" s="804" t="s">
        <v>856</v>
      </c>
      <c r="C143" s="1177"/>
      <c r="D143" s="1177"/>
      <c r="E143" s="1177"/>
      <c r="F143" s="1177"/>
      <c r="G143" s="1177"/>
      <c r="H143" s="1177"/>
      <c r="I143" s="1177"/>
      <c r="J143" s="1177"/>
      <c r="K143" s="1177"/>
      <c r="L143" s="1177"/>
      <c r="M143" s="1177"/>
      <c r="N143" s="1177"/>
      <c r="O143" s="337"/>
      <c r="P143" s="337"/>
      <c r="Q143" s="337"/>
      <c r="R143" s="332"/>
      <c r="S143" s="332"/>
      <c r="T143" s="332"/>
      <c r="U143" s="332"/>
      <c r="V143" s="332"/>
      <c r="W143" s="332"/>
      <c r="X143" s="332"/>
      <c r="Y143" s="332"/>
      <c r="Z143" s="332"/>
      <c r="AA143" s="332"/>
      <c r="AB143" s="332"/>
      <c r="AC143" s="332"/>
      <c r="AD143" s="332"/>
      <c r="AE143" s="332"/>
      <c r="AF143" s="332"/>
      <c r="AG143" s="332"/>
      <c r="AH143" s="332"/>
      <c r="AI143" s="332"/>
      <c r="AJ143" s="332"/>
      <c r="AK143" s="332"/>
      <c r="AL143" s="332"/>
      <c r="AM143" s="332"/>
    </row>
  </sheetData>
  <mergeCells count="472">
    <mergeCell ref="Q68:Q69"/>
    <mergeCell ref="R68:R69"/>
    <mergeCell ref="S68:S69"/>
    <mergeCell ref="T68:T69"/>
    <mergeCell ref="U68:U69"/>
    <mergeCell ref="V68:V69"/>
    <mergeCell ref="W68:W69"/>
    <mergeCell ref="X68:X69"/>
    <mergeCell ref="C104:N104"/>
    <mergeCell ref="C79:N79"/>
    <mergeCell ref="C78:N78"/>
    <mergeCell ref="C76:N76"/>
    <mergeCell ref="P98:P99"/>
    <mergeCell ref="Q98:Q99"/>
    <mergeCell ref="R98:R99"/>
    <mergeCell ref="T96:T97"/>
    <mergeCell ref="U96:U97"/>
    <mergeCell ref="V96:V97"/>
    <mergeCell ref="W96:W97"/>
    <mergeCell ref="X96:X97"/>
    <mergeCell ref="S98:S99"/>
    <mergeCell ref="T98:T99"/>
    <mergeCell ref="U98:U99"/>
    <mergeCell ref="V98:V99"/>
    <mergeCell ref="AL68:AL69"/>
    <mergeCell ref="AM68:AM69"/>
    <mergeCell ref="AK68:AK69"/>
    <mergeCell ref="AJ68:AJ69"/>
    <mergeCell ref="Y68:Y69"/>
    <mergeCell ref="Z68:Z69"/>
    <mergeCell ref="AA68:AA69"/>
    <mergeCell ref="AB68:AB69"/>
    <mergeCell ref="AC68:AC69"/>
    <mergeCell ref="AD68:AD69"/>
    <mergeCell ref="AE68:AE69"/>
    <mergeCell ref="AF68:AF69"/>
    <mergeCell ref="AG68:AG69"/>
    <mergeCell ref="AH68:AH69"/>
    <mergeCell ref="AA61:AA62"/>
    <mergeCell ref="AB61:AB62"/>
    <mergeCell ref="AM61:AM62"/>
    <mergeCell ref="AL61:AL62"/>
    <mergeCell ref="AK61:AK62"/>
    <mergeCell ref="AJ61:AJ62"/>
    <mergeCell ref="B66:B67"/>
    <mergeCell ref="O66:O67"/>
    <mergeCell ref="B65:N65"/>
    <mergeCell ref="AK66:AK67"/>
    <mergeCell ref="AJ66:AJ67"/>
    <mergeCell ref="AM47:AM48"/>
    <mergeCell ref="AL47:AL48"/>
    <mergeCell ref="AK47:AK48"/>
    <mergeCell ref="AJ47:AJ48"/>
    <mergeCell ref="C62:N62"/>
    <mergeCell ref="B61:B62"/>
    <mergeCell ref="AC61:AC62"/>
    <mergeCell ref="AD61:AD62"/>
    <mergeCell ref="AE61:AE62"/>
    <mergeCell ref="AF61:AF62"/>
    <mergeCell ref="AG61:AG62"/>
    <mergeCell ref="AH61:AH62"/>
    <mergeCell ref="R61:R62"/>
    <mergeCell ref="Q61:Q62"/>
    <mergeCell ref="P61:P62"/>
    <mergeCell ref="O61:O62"/>
    <mergeCell ref="S61:S62"/>
    <mergeCell ref="T61:T62"/>
    <mergeCell ref="U61:U62"/>
    <mergeCell ref="V61:V62"/>
    <mergeCell ref="W61:W62"/>
    <mergeCell ref="X61:X62"/>
    <mergeCell ref="Y61:Y62"/>
    <mergeCell ref="Z61:Z62"/>
    <mergeCell ref="AK33:AK34"/>
    <mergeCell ref="AJ33:AJ34"/>
    <mergeCell ref="AM33:AM34"/>
    <mergeCell ref="AL33:AL34"/>
    <mergeCell ref="C48:N48"/>
    <mergeCell ref="B47:B48"/>
    <mergeCell ref="T47:T48"/>
    <mergeCell ref="S47:S48"/>
    <mergeCell ref="R47:R48"/>
    <mergeCell ref="Q47:Q48"/>
    <mergeCell ref="P47:P48"/>
    <mergeCell ref="O47:O48"/>
    <mergeCell ref="U47:U48"/>
    <mergeCell ref="V47:V48"/>
    <mergeCell ref="W47:W48"/>
    <mergeCell ref="X47:X48"/>
    <mergeCell ref="Y47:Y48"/>
    <mergeCell ref="Z47:Z48"/>
    <mergeCell ref="AA47:AA48"/>
    <mergeCell ref="AB47:AB48"/>
    <mergeCell ref="AC47:AC48"/>
    <mergeCell ref="AD47:AD48"/>
    <mergeCell ref="AE47:AE48"/>
    <mergeCell ref="AF47:AF48"/>
    <mergeCell ref="Z33:Z34"/>
    <mergeCell ref="AA33:AA34"/>
    <mergeCell ref="AB33:AB34"/>
    <mergeCell ref="AC33:AC34"/>
    <mergeCell ref="AD33:AD34"/>
    <mergeCell ref="AE33:AE34"/>
    <mergeCell ref="AF33:AF34"/>
    <mergeCell ref="AG33:AG34"/>
    <mergeCell ref="AH33:AH34"/>
    <mergeCell ref="Q33:Q34"/>
    <mergeCell ref="R33:R34"/>
    <mergeCell ref="S33:S34"/>
    <mergeCell ref="T33:T34"/>
    <mergeCell ref="U33:U34"/>
    <mergeCell ref="V33:V34"/>
    <mergeCell ref="W33:W34"/>
    <mergeCell ref="X33:X34"/>
    <mergeCell ref="Y33:Y34"/>
    <mergeCell ref="B126:N126"/>
    <mergeCell ref="B101:N101"/>
    <mergeCell ref="B84:N84"/>
    <mergeCell ref="P120:P121"/>
    <mergeCell ref="Q120:Q121"/>
    <mergeCell ref="R120:R121"/>
    <mergeCell ref="S120:S121"/>
    <mergeCell ref="T120:T121"/>
    <mergeCell ref="U120:U121"/>
    <mergeCell ref="P96:P97"/>
    <mergeCell ref="Q96:Q97"/>
    <mergeCell ref="R96:R97"/>
    <mergeCell ref="S96:S97"/>
    <mergeCell ref="Q87:Q88"/>
    <mergeCell ref="R87:R88"/>
    <mergeCell ref="S87:S88"/>
    <mergeCell ref="T87:T88"/>
    <mergeCell ref="U87:U88"/>
    <mergeCell ref="B124:N124"/>
    <mergeCell ref="B125:N125"/>
    <mergeCell ref="C97:N97"/>
    <mergeCell ref="C99:N99"/>
    <mergeCell ref="C88:N88"/>
    <mergeCell ref="O87:O88"/>
    <mergeCell ref="C119:N119"/>
    <mergeCell ref="O118:O119"/>
    <mergeCell ref="B102:B103"/>
    <mergeCell ref="C103:N103"/>
    <mergeCell ref="O96:O97"/>
    <mergeCell ref="C110:N110"/>
    <mergeCell ref="C112:N112"/>
    <mergeCell ref="C117:N117"/>
    <mergeCell ref="C107:N107"/>
    <mergeCell ref="B96:B97"/>
    <mergeCell ref="B98:B99"/>
    <mergeCell ref="C111:N111"/>
    <mergeCell ref="C109:N109"/>
    <mergeCell ref="O112:O113"/>
    <mergeCell ref="B87:B88"/>
    <mergeCell ref="C95:N95"/>
    <mergeCell ref="C96:N96"/>
    <mergeCell ref="B90:B93"/>
    <mergeCell ref="C92:N92"/>
    <mergeCell ref="C93:N93"/>
    <mergeCell ref="C67:N67"/>
    <mergeCell ref="C91:N91"/>
    <mergeCell ref="C86:N86"/>
    <mergeCell ref="B83:N83"/>
    <mergeCell ref="B70:N70"/>
    <mergeCell ref="C77:N77"/>
    <mergeCell ref="C75:N75"/>
    <mergeCell ref="C74:N74"/>
    <mergeCell ref="C73:N73"/>
    <mergeCell ref="C72:N72"/>
    <mergeCell ref="C71:N71"/>
    <mergeCell ref="C80:N80"/>
    <mergeCell ref="B71:B80"/>
    <mergeCell ref="AM120:AM121"/>
    <mergeCell ref="AL120:AL121"/>
    <mergeCell ref="AK120:AK121"/>
    <mergeCell ref="AJ120:AJ121"/>
    <mergeCell ref="AJ118:AJ119"/>
    <mergeCell ref="B120:B121"/>
    <mergeCell ref="C121:N121"/>
    <mergeCell ref="Y120:Y121"/>
    <mergeCell ref="Z120:Z121"/>
    <mergeCell ref="AA120:AA121"/>
    <mergeCell ref="AB120:AB121"/>
    <mergeCell ref="AC120:AC121"/>
    <mergeCell ref="AD120:AD121"/>
    <mergeCell ref="AE120:AE121"/>
    <mergeCell ref="AF120:AF121"/>
    <mergeCell ref="AG120:AG121"/>
    <mergeCell ref="AH120:AH121"/>
    <mergeCell ref="O120:O121"/>
    <mergeCell ref="AH118:AH119"/>
    <mergeCell ref="AM118:AM119"/>
    <mergeCell ref="AL118:AL119"/>
    <mergeCell ref="X120:X121"/>
    <mergeCell ref="X118:X119"/>
    <mergeCell ref="B118:B119"/>
    <mergeCell ref="Y118:Y119"/>
    <mergeCell ref="AM98:AM99"/>
    <mergeCell ref="AL98:AL99"/>
    <mergeCell ref="AK98:AK99"/>
    <mergeCell ref="AJ98:AJ99"/>
    <mergeCell ref="AM87:AM88"/>
    <mergeCell ref="AL87:AL88"/>
    <mergeCell ref="AK87:AK88"/>
    <mergeCell ref="AJ87:AJ88"/>
    <mergeCell ref="AM96:AM97"/>
    <mergeCell ref="AL96:AL97"/>
    <mergeCell ref="AK96:AK97"/>
    <mergeCell ref="AJ96:AJ97"/>
    <mergeCell ref="AJ90:AM90"/>
    <mergeCell ref="Y98:Y99"/>
    <mergeCell ref="Z98:Z99"/>
    <mergeCell ref="AA98:AA99"/>
    <mergeCell ref="AG96:AG97"/>
    <mergeCell ref="AH96:AH97"/>
    <mergeCell ref="AC96:AC97"/>
    <mergeCell ref="AD96:AD97"/>
    <mergeCell ref="AE96:AE97"/>
    <mergeCell ref="AF96:AF97"/>
    <mergeCell ref="AD98:AD99"/>
    <mergeCell ref="Y96:Y97"/>
    <mergeCell ref="Z96:Z97"/>
    <mergeCell ref="AA96:AA97"/>
    <mergeCell ref="AB96:AB97"/>
    <mergeCell ref="AE98:AE99"/>
    <mergeCell ref="AF98:AF99"/>
    <mergeCell ref="AG98:AG99"/>
    <mergeCell ref="AH98:AH99"/>
    <mergeCell ref="AB98:AB99"/>
    <mergeCell ref="W98:W99"/>
    <mergeCell ref="X98:X99"/>
    <mergeCell ref="AC98:AC99"/>
    <mergeCell ref="O98:O99"/>
    <mergeCell ref="B17:G17"/>
    <mergeCell ref="H17:K17"/>
    <mergeCell ref="L17:N17"/>
    <mergeCell ref="B18:G18"/>
    <mergeCell ref="H18:K18"/>
    <mergeCell ref="L18:N18"/>
    <mergeCell ref="B19:N19"/>
    <mergeCell ref="B20:N20"/>
    <mergeCell ref="B22:N22"/>
    <mergeCell ref="B23:N23"/>
    <mergeCell ref="C25:N25"/>
    <mergeCell ref="B28:N28"/>
    <mergeCell ref="C34:N34"/>
    <mergeCell ref="B33:B34"/>
    <mergeCell ref="O33:O34"/>
    <mergeCell ref="B68:B69"/>
    <mergeCell ref="C69:N69"/>
    <mergeCell ref="C68:N68"/>
    <mergeCell ref="O68:O69"/>
    <mergeCell ref="P87:P88"/>
    <mergeCell ref="B57:N57"/>
    <mergeCell ref="B45:N45"/>
    <mergeCell ref="B30:N30"/>
    <mergeCell ref="C40:N40"/>
    <mergeCell ref="C54:N54"/>
    <mergeCell ref="C44:N44"/>
    <mergeCell ref="C41:N41"/>
    <mergeCell ref="C50:N50"/>
    <mergeCell ref="C51:N51"/>
    <mergeCell ref="C52:N52"/>
    <mergeCell ref="C53:N53"/>
    <mergeCell ref="B41:B44"/>
    <mergeCell ref="B35:B39"/>
    <mergeCell ref="C47:N47"/>
    <mergeCell ref="C49:N49"/>
    <mergeCell ref="C55:N55"/>
    <mergeCell ref="C56:N56"/>
    <mergeCell ref="C42:N42"/>
    <mergeCell ref="P33:P34"/>
    <mergeCell ref="P68:P69"/>
    <mergeCell ref="AH102:AH103"/>
    <mergeCell ref="B138:N138"/>
    <mergeCell ref="AJ126:AM126"/>
    <mergeCell ref="B107:B116"/>
    <mergeCell ref="C131:N131"/>
    <mergeCell ref="C127:N127"/>
    <mergeCell ref="C128:N128"/>
    <mergeCell ref="B134:N134"/>
    <mergeCell ref="C129:N129"/>
    <mergeCell ref="C108:N108"/>
    <mergeCell ref="B135:N135"/>
    <mergeCell ref="AE118:AE119"/>
    <mergeCell ref="AF118:AF119"/>
    <mergeCell ref="AG118:AG119"/>
    <mergeCell ref="P118:P119"/>
    <mergeCell ref="Q118:Q119"/>
    <mergeCell ref="R118:R119"/>
    <mergeCell ref="S118:S119"/>
    <mergeCell ref="T118:T119"/>
    <mergeCell ref="U118:U119"/>
    <mergeCell ref="V118:V119"/>
    <mergeCell ref="W118:W119"/>
    <mergeCell ref="AF102:AF103"/>
    <mergeCell ref="AG102:AG103"/>
    <mergeCell ref="O102:O103"/>
    <mergeCell ref="P102:P103"/>
    <mergeCell ref="Q102:Q103"/>
    <mergeCell ref="R102:R103"/>
    <mergeCell ref="S102:S103"/>
    <mergeCell ref="T102:T103"/>
    <mergeCell ref="U102:U103"/>
    <mergeCell ref="V102:V103"/>
    <mergeCell ref="AJ29:AM29"/>
    <mergeCell ref="C64:N64"/>
    <mergeCell ref="C66:N66"/>
    <mergeCell ref="C98:N98"/>
    <mergeCell ref="C90:N90"/>
    <mergeCell ref="C85:N85"/>
    <mergeCell ref="C87:N87"/>
    <mergeCell ref="C89:N89"/>
    <mergeCell ref="C31:N31"/>
    <mergeCell ref="C35:N35"/>
    <mergeCell ref="C36:N36"/>
    <mergeCell ref="C37:N37"/>
    <mergeCell ref="C43:N43"/>
    <mergeCell ref="C46:N46"/>
    <mergeCell ref="C38:N38"/>
    <mergeCell ref="C39:N39"/>
    <mergeCell ref="AJ30:AM30"/>
    <mergeCell ref="AJ65:AM65"/>
    <mergeCell ref="V87:V88"/>
    <mergeCell ref="AA87:AA88"/>
    <mergeCell ref="AB87:AB88"/>
    <mergeCell ref="AF87:AF88"/>
    <mergeCell ref="AG87:AG88"/>
    <mergeCell ref="AH87:AH88"/>
    <mergeCell ref="AC87:AC88"/>
    <mergeCell ref="AD87:AD88"/>
    <mergeCell ref="Q66:Q67"/>
    <mergeCell ref="P66:P67"/>
    <mergeCell ref="AM66:AM67"/>
    <mergeCell ref="AL66:AL67"/>
    <mergeCell ref="AJ41:AM41"/>
    <mergeCell ref="AE66:AE67"/>
    <mergeCell ref="AF66:AF67"/>
    <mergeCell ref="W87:W88"/>
    <mergeCell ref="X87:X88"/>
    <mergeCell ref="Y87:Y88"/>
    <mergeCell ref="Z87:Z88"/>
    <mergeCell ref="Z66:Z67"/>
    <mergeCell ref="AA66:AA67"/>
    <mergeCell ref="AB66:AB67"/>
    <mergeCell ref="AC66:AC67"/>
    <mergeCell ref="AD66:AD67"/>
    <mergeCell ref="X66:X67"/>
    <mergeCell ref="Y66:Y67"/>
    <mergeCell ref="AE87:AE88"/>
    <mergeCell ref="AJ71:AM71"/>
    <mergeCell ref="AG47:AG48"/>
    <mergeCell ref="AH47:AH48"/>
    <mergeCell ref="B143:N143"/>
    <mergeCell ref="AM102:AM103"/>
    <mergeCell ref="AL102:AL103"/>
    <mergeCell ref="AK102:AK103"/>
    <mergeCell ref="AJ102:AJ103"/>
    <mergeCell ref="AJ107:AM107"/>
    <mergeCell ref="W102:W103"/>
    <mergeCell ref="X102:X103"/>
    <mergeCell ref="Y102:Y103"/>
    <mergeCell ref="Z102:Z103"/>
    <mergeCell ref="AK118:AK119"/>
    <mergeCell ref="C102:N102"/>
    <mergeCell ref="AA118:AA119"/>
    <mergeCell ref="V120:V121"/>
    <mergeCell ref="W120:W121"/>
    <mergeCell ref="Z118:Z119"/>
    <mergeCell ref="AB118:AB119"/>
    <mergeCell ref="AC118:AC119"/>
    <mergeCell ref="AD118:AD119"/>
    <mergeCell ref="AA102:AA103"/>
    <mergeCell ref="AB102:AB103"/>
    <mergeCell ref="AC102:AC103"/>
    <mergeCell ref="AD102:AD103"/>
    <mergeCell ref="AE102:AE103"/>
    <mergeCell ref="AJ101:AM101"/>
    <mergeCell ref="C113:N113"/>
    <mergeCell ref="C120:N120"/>
    <mergeCell ref="C118:N118"/>
    <mergeCell ref="AJ57:AM57"/>
    <mergeCell ref="AJ84:AM84"/>
    <mergeCell ref="C32:N32"/>
    <mergeCell ref="C33:N33"/>
    <mergeCell ref="C130:N130"/>
    <mergeCell ref="AJ45:AM45"/>
    <mergeCell ref="AG66:AG67"/>
    <mergeCell ref="AH66:AH67"/>
    <mergeCell ref="R66:R67"/>
    <mergeCell ref="S66:S67"/>
    <mergeCell ref="T66:T67"/>
    <mergeCell ref="U66:U67"/>
    <mergeCell ref="V66:V67"/>
    <mergeCell ref="W66:W67"/>
    <mergeCell ref="AJ85:AM85"/>
    <mergeCell ref="C59:N59"/>
    <mergeCell ref="C60:N60"/>
    <mergeCell ref="C61:N61"/>
    <mergeCell ref="C63:N63"/>
    <mergeCell ref="C58:N58"/>
    <mergeCell ref="AH108:AH109"/>
    <mergeCell ref="P108:P109"/>
    <mergeCell ref="O108:O109"/>
    <mergeCell ref="Y108:Y109"/>
    <mergeCell ref="X108:X109"/>
    <mergeCell ref="W108:W109"/>
    <mergeCell ref="V108:V109"/>
    <mergeCell ref="U108:U109"/>
    <mergeCell ref="T108:T109"/>
    <mergeCell ref="S108:S109"/>
    <mergeCell ref="R108:R109"/>
    <mergeCell ref="Q108:Q109"/>
    <mergeCell ref="AG108:AG109"/>
    <mergeCell ref="P112:P113"/>
    <mergeCell ref="Q112:Q113"/>
    <mergeCell ref="Z108:Z109"/>
    <mergeCell ref="AA108:AA109"/>
    <mergeCell ref="AB108:AB109"/>
    <mergeCell ref="AC108:AC109"/>
    <mergeCell ref="AD108:AD109"/>
    <mergeCell ref="AE108:AE109"/>
    <mergeCell ref="X110:X111"/>
    <mergeCell ref="Y110:Y111"/>
    <mergeCell ref="Z110:Z111"/>
    <mergeCell ref="AA110:AA111"/>
    <mergeCell ref="AB110:AB111"/>
    <mergeCell ref="AC110:AC111"/>
    <mergeCell ref="AD110:AD111"/>
    <mergeCell ref="AE110:AE111"/>
    <mergeCell ref="R112:R113"/>
    <mergeCell ref="S112:S113"/>
    <mergeCell ref="T112:T113"/>
    <mergeCell ref="U112:U113"/>
    <mergeCell ref="V112:V113"/>
    <mergeCell ref="W112:W113"/>
    <mergeCell ref="X112:X113"/>
    <mergeCell ref="Y112:Y113"/>
    <mergeCell ref="AF110:AF111"/>
    <mergeCell ref="O110:O111"/>
    <mergeCell ref="P110:P111"/>
    <mergeCell ref="Q110:Q111"/>
    <mergeCell ref="R110:R111"/>
    <mergeCell ref="S110:S111"/>
    <mergeCell ref="T110:T111"/>
    <mergeCell ref="U110:U111"/>
    <mergeCell ref="V110:V111"/>
    <mergeCell ref="W110:W111"/>
    <mergeCell ref="Z112:Z113"/>
    <mergeCell ref="AM108:AM109"/>
    <mergeCell ref="AL108:AL109"/>
    <mergeCell ref="AK108:AK109"/>
    <mergeCell ref="AJ108:AJ109"/>
    <mergeCell ref="AM112:AM113"/>
    <mergeCell ref="AM110:AM111"/>
    <mergeCell ref="AL112:AL113"/>
    <mergeCell ref="AL110:AL111"/>
    <mergeCell ref="AA112:AA113"/>
    <mergeCell ref="AB112:AB113"/>
    <mergeCell ref="AC112:AC113"/>
    <mergeCell ref="AD112:AD113"/>
    <mergeCell ref="AE112:AE113"/>
    <mergeCell ref="AF112:AF113"/>
    <mergeCell ref="AG112:AG113"/>
    <mergeCell ref="AK112:AK113"/>
    <mergeCell ref="AK110:AK111"/>
    <mergeCell ref="AJ112:AJ113"/>
    <mergeCell ref="AJ110:AJ111"/>
    <mergeCell ref="AH112:AH113"/>
    <mergeCell ref="AH110:AH111"/>
    <mergeCell ref="AG110:AG111"/>
    <mergeCell ref="AF108:AF109"/>
  </mergeCells>
  <conditionalFormatting sqref="O31:AH33 O36:AH40 O42:AH44 O46:AH47 O58:AH61 O66:AH66 O86:AH87 O91:AH93 O102:AH102 O108:AH108 O95:AH96 O89:AH89 O120:AH120 O127:AH131 O49:AH56 O63:AH64 O117:AH118 O110:AH110 O112:AH112">
    <cfRule type="containsText" dxfId="493" priority="604" operator="containsText" text="n/a">
      <formula>NOT(ISERROR(SEARCH("n/a",O31)))</formula>
    </cfRule>
    <cfRule type="containsText" dxfId="492" priority="605" operator="containsText" text="0">
      <formula>NOT(ISERROR(SEARCH("0",O31)))</formula>
    </cfRule>
    <cfRule type="containsText" dxfId="491" priority="606" operator="containsText" text="1">
      <formula>NOT(ISERROR(SEARCH("1",O31)))</formula>
    </cfRule>
  </conditionalFormatting>
  <conditionalFormatting sqref="O102:AH102">
    <cfRule type="containsText" dxfId="490" priority="597" operator="containsText" text="n/a">
      <formula>NOT(ISERROR(SEARCH("n/a",O102)))</formula>
    </cfRule>
  </conditionalFormatting>
  <conditionalFormatting sqref="O32:O33 O36:O40 O42:O44 O46:O47 O49:O56">
    <cfRule type="expression" dxfId="489" priority="596">
      <formula>UPPER($O$31)="0"</formula>
    </cfRule>
  </conditionalFormatting>
  <conditionalFormatting sqref="P32:P33 P36:P40 P42:P44 P46:P47 P49:P56">
    <cfRule type="expression" dxfId="488" priority="595">
      <formula>UPPER($P$31)="0"</formula>
    </cfRule>
  </conditionalFormatting>
  <conditionalFormatting sqref="Q32:Q33 Q36:Q40 Q42:Q44 Q46:Q47 Q49:Q56">
    <cfRule type="expression" dxfId="487" priority="594">
      <formula>UPPER($Q$31)="0"</formula>
    </cfRule>
  </conditionalFormatting>
  <conditionalFormatting sqref="R32:R33 R36:R40 R42:R44 R46:R47 R49:R56">
    <cfRule type="expression" dxfId="486" priority="593">
      <formula>UPPER($R$31)="0"</formula>
    </cfRule>
  </conditionalFormatting>
  <conditionalFormatting sqref="S32:S33 S36:S40 S42:S44 S46:S47 S49:S56">
    <cfRule type="expression" dxfId="485" priority="592">
      <formula>UPPER($S$31)="0"</formula>
    </cfRule>
  </conditionalFormatting>
  <conditionalFormatting sqref="T32:T33 T36:T40 T42:T44 T46:T47 T49:T56">
    <cfRule type="expression" dxfId="484" priority="591">
      <formula>UPPER($T$31)="0"</formula>
    </cfRule>
  </conditionalFormatting>
  <conditionalFormatting sqref="U32:U33 U36:U40 U42:U44 U46:U47 U49:U56">
    <cfRule type="expression" dxfId="483" priority="590">
      <formula>UPPER($U$31)="0"</formula>
    </cfRule>
  </conditionalFormatting>
  <conditionalFormatting sqref="V32:V33 V36:V40 V42:V44 V46:V47 V49:V56">
    <cfRule type="expression" dxfId="482" priority="589">
      <formula>UPPER($V$31)="0"</formula>
    </cfRule>
  </conditionalFormatting>
  <conditionalFormatting sqref="W32:W33 W36:W40 W42:W44 W46:W47 W49:W56">
    <cfRule type="expression" dxfId="481" priority="588">
      <formula>UPPER($W$31)="0"</formula>
    </cfRule>
  </conditionalFormatting>
  <conditionalFormatting sqref="X32:X33 X36:X40 X42:X44 X46:X47 X49:X56">
    <cfRule type="expression" dxfId="480" priority="587">
      <formula>UPPER($X$31)="0"</formula>
    </cfRule>
  </conditionalFormatting>
  <conditionalFormatting sqref="Y32:Y33 Y36:Y40 Y42:Y44 Y46:Y47 Y49:Y56">
    <cfRule type="expression" dxfId="479" priority="586">
      <formula>UPPER($Y$31)="0"</formula>
    </cfRule>
  </conditionalFormatting>
  <conditionalFormatting sqref="Z32:Z33 Z36:Z40 Z42:Z44 Z46:Z47 Z49:Z56">
    <cfRule type="expression" dxfId="478" priority="585">
      <formula>UPPER($Z$31)="0"</formula>
    </cfRule>
  </conditionalFormatting>
  <conditionalFormatting sqref="AA32:AA33 AA36:AA40 AA42:AA44 AA46:AA47 AA49:AA56">
    <cfRule type="expression" dxfId="477" priority="584">
      <formula>UPPER($AA$31)="0"</formula>
    </cfRule>
  </conditionalFormatting>
  <conditionalFormatting sqref="AB32:AB33 AB36:AB40 AB42:AB44 AB46:AB47 AB49:AB56">
    <cfRule type="expression" dxfId="476" priority="583">
      <formula>UPPER($AB$31)="0"</formula>
    </cfRule>
  </conditionalFormatting>
  <conditionalFormatting sqref="AC32:AC33 AC36:AC40 AC42:AC44 AC46:AC47 AC49:AC56">
    <cfRule type="expression" dxfId="475" priority="582">
      <formula>UPPER($AC$31)="0"</formula>
    </cfRule>
  </conditionalFormatting>
  <conditionalFormatting sqref="AD32:AD33 AD36:AD40 AD42:AD44 AD46:AD47 AD49:AD56">
    <cfRule type="expression" dxfId="474" priority="581">
      <formula>UPPER($AD$31)="0"</formula>
    </cfRule>
  </conditionalFormatting>
  <conditionalFormatting sqref="AE32:AE33 AE36:AE40 AE42:AE44 AE46:AE47 AE49:AE56">
    <cfRule type="expression" dxfId="473" priority="580">
      <formula>UPPER($AE$31)="0"</formula>
    </cfRule>
  </conditionalFormatting>
  <conditionalFormatting sqref="AF32:AF33 AF36:AF40 AF42:AF44 AF46:AF47 AF49:AF56">
    <cfRule type="expression" dxfId="472" priority="579">
      <formula>UPPER($AF$31)="0"</formula>
    </cfRule>
  </conditionalFormatting>
  <conditionalFormatting sqref="AG32:AG33 AG36:AG40 AG42:AG44 AG46:AG47 AG49:AG56">
    <cfRule type="expression" dxfId="471" priority="578">
      <formula>UPPER($AG$31)="0"</formula>
    </cfRule>
  </conditionalFormatting>
  <conditionalFormatting sqref="AH32:AH33 AH36:AH40 AH42:AH44 AH46:AH47 AH49:AH56">
    <cfRule type="expression" dxfId="470" priority="577">
      <formula>UPPER($AH$31)="0"</formula>
    </cfRule>
  </conditionalFormatting>
  <conditionalFormatting sqref="O59:O61 O63:O64">
    <cfRule type="expression" dxfId="469" priority="576">
      <formula>UPPER($O$58)="0"</formula>
    </cfRule>
  </conditionalFormatting>
  <conditionalFormatting sqref="P59:P61 P63:P64">
    <cfRule type="expression" dxfId="468" priority="575">
      <formula>UPPER($P$58)="0"</formula>
    </cfRule>
  </conditionalFormatting>
  <conditionalFormatting sqref="Q59:Q61 Q63:Q64">
    <cfRule type="expression" dxfId="467" priority="574">
      <formula>UPPER($Q$58)="0"</formula>
    </cfRule>
  </conditionalFormatting>
  <conditionalFormatting sqref="R59:R61 R63:R64">
    <cfRule type="expression" dxfId="466" priority="573">
      <formula>UPPER($R$58)="0"</formula>
    </cfRule>
  </conditionalFormatting>
  <conditionalFormatting sqref="S59:S61 S63:S64">
    <cfRule type="expression" dxfId="465" priority="572">
      <formula>UPPER($S$58)="0"</formula>
    </cfRule>
  </conditionalFormatting>
  <conditionalFormatting sqref="T59:T61 T63:T64">
    <cfRule type="expression" dxfId="464" priority="571">
      <formula>UPPER($T$58)="0"</formula>
    </cfRule>
  </conditionalFormatting>
  <conditionalFormatting sqref="U59:U61 U63:U64">
    <cfRule type="expression" dxfId="463" priority="570">
      <formula>UPPER($U$58)="0"</formula>
    </cfRule>
  </conditionalFormatting>
  <conditionalFormatting sqref="V59:V61 V63:V64">
    <cfRule type="expression" dxfId="462" priority="569">
      <formula>UPPER($V$58)="0"</formula>
    </cfRule>
  </conditionalFormatting>
  <conditionalFormatting sqref="W59:W61 W63:W64">
    <cfRule type="expression" dxfId="461" priority="568">
      <formula>UPPER($W$58)="0"</formula>
    </cfRule>
  </conditionalFormatting>
  <conditionalFormatting sqref="X59:X61 X63:X64">
    <cfRule type="expression" dxfId="460" priority="567">
      <formula>UPPER($X$58)="0"</formula>
    </cfRule>
  </conditionalFormatting>
  <conditionalFormatting sqref="Y59:Y61 Y63:Y64">
    <cfRule type="expression" dxfId="459" priority="566">
      <formula>UPPER($Y$58)="0"</formula>
    </cfRule>
  </conditionalFormatting>
  <conditionalFormatting sqref="Z59:Z61 Z63:Z64">
    <cfRule type="expression" dxfId="458" priority="565">
      <formula>UPPER($Z$58)="0"</formula>
    </cfRule>
  </conditionalFormatting>
  <conditionalFormatting sqref="AA59:AA61 AA63:AA64">
    <cfRule type="expression" dxfId="457" priority="564">
      <formula>UPPER($AA$58)="0"</formula>
    </cfRule>
  </conditionalFormatting>
  <conditionalFormatting sqref="AB59:AB61 AB63:AB64">
    <cfRule type="expression" dxfId="456" priority="563">
      <formula>UPPER($AB$58)="0"</formula>
    </cfRule>
  </conditionalFormatting>
  <conditionalFormatting sqref="AC59:AC61 AC63:AC64">
    <cfRule type="expression" dxfId="455" priority="562">
      <formula>UPPER($AC$58)="0"</formula>
    </cfRule>
  </conditionalFormatting>
  <conditionalFormatting sqref="AD59:AD61 AD63:AD64">
    <cfRule type="expression" dxfId="454" priority="561">
      <formula>UPPER($AD$58)="0"</formula>
    </cfRule>
  </conditionalFormatting>
  <conditionalFormatting sqref="AE59:AE61 AE63:AE64">
    <cfRule type="expression" dxfId="453" priority="560">
      <formula>UPPER($AE$58)="0"</formula>
    </cfRule>
  </conditionalFormatting>
  <conditionalFormatting sqref="AF59:AF61 AF63:AF64">
    <cfRule type="expression" dxfId="452" priority="559">
      <formula>UPPER($AF$58)="0"</formula>
    </cfRule>
  </conditionalFormatting>
  <conditionalFormatting sqref="AG59:AG61 AG63:AG64">
    <cfRule type="expression" dxfId="451" priority="558">
      <formula>UPPER($AG$58)="0"</formula>
    </cfRule>
  </conditionalFormatting>
  <conditionalFormatting sqref="AH59:AH61 AH63:AH64">
    <cfRule type="expression" dxfId="450" priority="557">
      <formula>UPPER($AH$58)="0"</formula>
    </cfRule>
  </conditionalFormatting>
  <conditionalFormatting sqref="O87 O89 O98 O91:O93 O95:O96">
    <cfRule type="expression" dxfId="449" priority="556">
      <formula>UPPER($O$85)="2"</formula>
    </cfRule>
  </conditionalFormatting>
  <conditionalFormatting sqref="P87 P91:P93 P95:P96 P89 P98">
    <cfRule type="expression" dxfId="448" priority="555">
      <formula>UPPER($P$85)="2"</formula>
    </cfRule>
  </conditionalFormatting>
  <conditionalFormatting sqref="Q87 Q91:Q93 Q95:Q96 Q89 Q98">
    <cfRule type="expression" dxfId="447" priority="554">
      <formula>UPPER($Q$85)="2"</formula>
    </cfRule>
  </conditionalFormatting>
  <conditionalFormatting sqref="R87 R91:R93 R95:R96 R89 R98">
    <cfRule type="expression" dxfId="446" priority="553">
      <formula>UPPER($R$85)="2"</formula>
    </cfRule>
  </conditionalFormatting>
  <conditionalFormatting sqref="S87 S91:S93 S95:S96 S89 S98">
    <cfRule type="expression" dxfId="445" priority="552">
      <formula>UPPER($S$85)="2"</formula>
    </cfRule>
  </conditionalFormatting>
  <conditionalFormatting sqref="T87 T91:T93 T95:T96 T89 T98">
    <cfRule type="expression" dxfId="444" priority="551">
      <formula>UPPER($T$85)="2"</formula>
    </cfRule>
  </conditionalFormatting>
  <conditionalFormatting sqref="U87 U91:U93 U95:U96 U89 U98">
    <cfRule type="expression" dxfId="443" priority="550">
      <formula>UPPER($U$85)="2"</formula>
    </cfRule>
  </conditionalFormatting>
  <conditionalFormatting sqref="V87 V91:V93 V95:V96 V89 V98">
    <cfRule type="expression" dxfId="442" priority="549">
      <formula>UPPER($V$85)="2"</formula>
    </cfRule>
  </conditionalFormatting>
  <conditionalFormatting sqref="W87 W91:W93 W95:W96 W89 W98">
    <cfRule type="expression" dxfId="441" priority="548">
      <formula>UPPER($W$85)="2"</formula>
    </cfRule>
  </conditionalFormatting>
  <conditionalFormatting sqref="X87 X91:X93 X95:X96 X89 X98">
    <cfRule type="expression" dxfId="440" priority="547">
      <formula>UPPER($X$85)="2"</formula>
    </cfRule>
  </conditionalFormatting>
  <conditionalFormatting sqref="Y87 Y91:Y93 Y95:Y96 Y89 Y98">
    <cfRule type="expression" dxfId="439" priority="546">
      <formula>UPPER($Y$85)="2"</formula>
    </cfRule>
  </conditionalFormatting>
  <conditionalFormatting sqref="Z87 Z91:Z93 Z95:Z96 Z89 Z98">
    <cfRule type="expression" dxfId="438" priority="545">
      <formula>UPPER($Z$85)="2"</formula>
    </cfRule>
  </conditionalFormatting>
  <conditionalFormatting sqref="AA87 AA91:AA93 AA95:AA96 AA89 AA98">
    <cfRule type="expression" dxfId="437" priority="544">
      <formula>UPPER($AA$85)="2"</formula>
    </cfRule>
  </conditionalFormatting>
  <conditionalFormatting sqref="AB87 AB91:AB93 AB95:AB96 AB89 AB98">
    <cfRule type="expression" dxfId="436" priority="543">
      <formula>UPPER($AB$85)="2"</formula>
    </cfRule>
  </conditionalFormatting>
  <conditionalFormatting sqref="AC87 AC91:AC93 AC95:AC96 AC89 AC98">
    <cfRule type="expression" dxfId="435" priority="542">
      <formula>UPPER($AC$85)="2"</formula>
    </cfRule>
  </conditionalFormatting>
  <conditionalFormatting sqref="AD87 AD91:AD93 AD95:AD96 AD89 AD98">
    <cfRule type="expression" dxfId="434" priority="541">
      <formula>UPPER($AD$85)="2"</formula>
    </cfRule>
  </conditionalFormatting>
  <conditionalFormatting sqref="AE87 AE91:AE93 AE95:AE96 AE89 AE98">
    <cfRule type="expression" dxfId="433" priority="540">
      <formula>UPPER($AE$85)="2"</formula>
    </cfRule>
  </conditionalFormatting>
  <conditionalFormatting sqref="AF87 AF91:AF93 AF95:AF96 AF89 AF98">
    <cfRule type="expression" dxfId="432" priority="539">
      <formula>UPPER($AF$85)="2"</formula>
    </cfRule>
  </conditionalFormatting>
  <conditionalFormatting sqref="AG87 AG91:AG93 AG95:AG96 AG89 AG98">
    <cfRule type="expression" dxfId="431" priority="538">
      <formula>UPPER($AG$85)="2"</formula>
    </cfRule>
  </conditionalFormatting>
  <conditionalFormatting sqref="AH87 AH91:AH93 AH95:AH96 AH89 AH98">
    <cfRule type="expression" dxfId="430" priority="537">
      <formula>UPPER($AH$85)="2"</formula>
    </cfRule>
  </conditionalFormatting>
  <conditionalFormatting sqref="O86">
    <cfRule type="expression" dxfId="429" priority="536">
      <formula>UPPER($O$85)="1"</formula>
    </cfRule>
  </conditionalFormatting>
  <conditionalFormatting sqref="P86">
    <cfRule type="expression" dxfId="428" priority="535">
      <formula>UPPER($P$85)="1"</formula>
    </cfRule>
  </conditionalFormatting>
  <conditionalFormatting sqref="Q86">
    <cfRule type="expression" dxfId="427" priority="534">
      <formula>UPPER($Q$85)="1"</formula>
    </cfRule>
  </conditionalFormatting>
  <conditionalFormatting sqref="R86">
    <cfRule type="expression" dxfId="426" priority="533">
      <formula>UPPER($R$85)="1"</formula>
    </cfRule>
  </conditionalFormatting>
  <conditionalFormatting sqref="S86">
    <cfRule type="expression" dxfId="425" priority="532">
      <formula>UPPER($S$85)="1"</formula>
    </cfRule>
  </conditionalFormatting>
  <conditionalFormatting sqref="T86">
    <cfRule type="expression" dxfId="424" priority="531">
      <formula>UPPER($T$85)="1"</formula>
    </cfRule>
  </conditionalFormatting>
  <conditionalFormatting sqref="U86">
    <cfRule type="expression" dxfId="423" priority="530">
      <formula>UPPER($U$85)="1"</formula>
    </cfRule>
  </conditionalFormatting>
  <conditionalFormatting sqref="V86">
    <cfRule type="expression" dxfId="422" priority="529">
      <formula>UPPER($V$85)="1"</formula>
    </cfRule>
  </conditionalFormatting>
  <conditionalFormatting sqref="W86">
    <cfRule type="expression" dxfId="421" priority="528">
      <formula>UPPER($W$85)="1"</formula>
    </cfRule>
  </conditionalFormatting>
  <conditionalFormatting sqref="X86">
    <cfRule type="expression" dxfId="420" priority="527">
      <formula>UPPER($X$85)="1"</formula>
    </cfRule>
  </conditionalFormatting>
  <conditionalFormatting sqref="Y86">
    <cfRule type="expression" dxfId="419" priority="526">
      <formula>UPPER($Y$85)="1"</formula>
    </cfRule>
  </conditionalFormatting>
  <conditionalFormatting sqref="Z86">
    <cfRule type="expression" dxfId="418" priority="525">
      <formula>UPPER($Z$85)="1"</formula>
    </cfRule>
  </conditionalFormatting>
  <conditionalFormatting sqref="AA86">
    <cfRule type="expression" dxfId="417" priority="524">
      <formula>UPPER($AA$85)="1"</formula>
    </cfRule>
  </conditionalFormatting>
  <conditionalFormatting sqref="AB86">
    <cfRule type="expression" dxfId="416" priority="523">
      <formula>UPPER($AB$85)="1"</formula>
    </cfRule>
  </conditionalFormatting>
  <conditionalFormatting sqref="AC86">
    <cfRule type="expression" dxfId="415" priority="522">
      <formula>UPPER($AC$85)="1"</formula>
    </cfRule>
  </conditionalFormatting>
  <conditionalFormatting sqref="AD86">
    <cfRule type="expression" dxfId="414" priority="521">
      <formula>UPPER($AD$85)="1"</formula>
    </cfRule>
  </conditionalFormatting>
  <conditionalFormatting sqref="AE86">
    <cfRule type="expression" dxfId="413" priority="520">
      <formula>UPPER($AE$85)="1"</formula>
    </cfRule>
  </conditionalFormatting>
  <conditionalFormatting sqref="AF86">
    <cfRule type="expression" dxfId="412" priority="519">
      <formula>UPPER($AF$85)="1"</formula>
    </cfRule>
  </conditionalFormatting>
  <conditionalFormatting sqref="AG86">
    <cfRule type="expression" dxfId="411" priority="518">
      <formula>UPPER($AG$85)="1"</formula>
    </cfRule>
  </conditionalFormatting>
  <conditionalFormatting sqref="AH86">
    <cfRule type="expression" dxfId="410" priority="517">
      <formula>UPPER($AH$85)="1"</formula>
    </cfRule>
  </conditionalFormatting>
  <conditionalFormatting sqref="O33 O36:O40 O42:O44">
    <cfRule type="expression" dxfId="409" priority="414">
      <formula>UPPER($O$32)="0"</formula>
    </cfRule>
  </conditionalFormatting>
  <conditionalFormatting sqref="P33 P36:P40 P42:P44">
    <cfRule type="expression" dxfId="408" priority="413">
      <formula>UPPER($P$32)="0"</formula>
    </cfRule>
  </conditionalFormatting>
  <conditionalFormatting sqref="Q33 Q36:Q40 Q42:Q44">
    <cfRule type="expression" dxfId="407" priority="412">
      <formula>UPPER($Q$32)="0"</formula>
    </cfRule>
  </conditionalFormatting>
  <conditionalFormatting sqref="R33 R36:R40 R42:R44">
    <cfRule type="expression" dxfId="406" priority="411">
      <formula>UPPER($R$32)="0"</formula>
    </cfRule>
  </conditionalFormatting>
  <conditionalFormatting sqref="S33 S36:S40 S42:S44">
    <cfRule type="expression" dxfId="405" priority="410">
      <formula>UPPER($S$32)="0"</formula>
    </cfRule>
  </conditionalFormatting>
  <conditionalFormatting sqref="T33 T36:T40 T42:T44">
    <cfRule type="expression" dxfId="404" priority="409">
      <formula>UPPER($T$32)="0"</formula>
    </cfRule>
  </conditionalFormatting>
  <conditionalFormatting sqref="U33 U36:U40 U42:U44">
    <cfRule type="expression" dxfId="403" priority="408">
      <formula>UPPER($U$32)="0"</formula>
    </cfRule>
  </conditionalFormatting>
  <conditionalFormatting sqref="V33 V36:V40 V42:V44">
    <cfRule type="expression" dxfId="402" priority="407">
      <formula>UPPER($V$32)="0"</formula>
    </cfRule>
  </conditionalFormatting>
  <conditionalFormatting sqref="W33 W36:W40 W42:W44">
    <cfRule type="expression" dxfId="401" priority="406">
      <formula>UPPER($W$32)="0"</formula>
    </cfRule>
  </conditionalFormatting>
  <conditionalFormatting sqref="X33 X36:X40 X42:X44">
    <cfRule type="expression" dxfId="400" priority="405">
      <formula>UPPER($X$32)="0"</formula>
    </cfRule>
  </conditionalFormatting>
  <conditionalFormatting sqref="Y33 Y36:Y40 Y42:Y44">
    <cfRule type="expression" dxfId="399" priority="404">
      <formula>UPPER($Y$32)="0"</formula>
    </cfRule>
  </conditionalFormatting>
  <conditionalFormatting sqref="Z33 Z36:Z40 Z42:Z44">
    <cfRule type="expression" dxfId="398" priority="403">
      <formula>UPPER($Z$32)="0"</formula>
    </cfRule>
  </conditionalFormatting>
  <conditionalFormatting sqref="AA33 AA36:AA40 AA42:AA44">
    <cfRule type="expression" dxfId="397" priority="402">
      <formula>UPPER($AA$32)="0"</formula>
    </cfRule>
  </conditionalFormatting>
  <conditionalFormatting sqref="AB33 AB36:AB40 AB42:AB44">
    <cfRule type="expression" dxfId="396" priority="401">
      <formula>UPPER($AB$32)="0"</formula>
    </cfRule>
  </conditionalFormatting>
  <conditionalFormatting sqref="AC33 AC36:AC40 AC42:AC44">
    <cfRule type="expression" dxfId="395" priority="400">
      <formula>UPPER($AC$32)="0"</formula>
    </cfRule>
  </conditionalFormatting>
  <conditionalFormatting sqref="AD33 AD36:AD40 AD42:AD44">
    <cfRule type="expression" dxfId="394" priority="399">
      <formula>UPPER($AD$32)="0"</formula>
    </cfRule>
  </conditionalFormatting>
  <conditionalFormatting sqref="AE33 AE36:AE40 AE42:AE44">
    <cfRule type="expression" dxfId="393" priority="398">
      <formula>UPPER($AE$32)="0"</formula>
    </cfRule>
  </conditionalFormatting>
  <conditionalFormatting sqref="AF33 AF36:AF40 AF42:AF44">
    <cfRule type="expression" dxfId="392" priority="397">
      <formula>UPPER($AF$32)="0"</formula>
    </cfRule>
  </conditionalFormatting>
  <conditionalFormatting sqref="AG33 AG36:AG40 AG42:AG44">
    <cfRule type="expression" dxfId="391" priority="396">
      <formula>UPPER($AG$32)="0"</formula>
    </cfRule>
  </conditionalFormatting>
  <conditionalFormatting sqref="AH33 AH36:AH40 AH42:AH44">
    <cfRule type="expression" dxfId="390" priority="395">
      <formula>UPPER($AH$32)="0"</formula>
    </cfRule>
  </conditionalFormatting>
  <conditionalFormatting sqref="O86:O87 O89 O98 O91:O93 O95:O96">
    <cfRule type="expression" dxfId="389" priority="254">
      <formula>UPPER($O$85)="3"</formula>
    </cfRule>
    <cfRule type="expression" dxfId="388" priority="394">
      <formula>UPPER($O$85)="4"</formula>
    </cfRule>
  </conditionalFormatting>
  <conditionalFormatting sqref="P86:P87 P91:P93 P95:P96 P89 P98">
    <cfRule type="expression" dxfId="387" priority="253">
      <formula>UPPER($P$85)="3"</formula>
    </cfRule>
    <cfRule type="expression" dxfId="386" priority="393">
      <formula>UPPER($P$85)="4"</formula>
    </cfRule>
  </conditionalFormatting>
  <conditionalFormatting sqref="Q86:Q87 Q91:Q93 Q95:Q96 Q89 Q98">
    <cfRule type="expression" dxfId="385" priority="252">
      <formula>UPPER($Q$85)="3"</formula>
    </cfRule>
    <cfRule type="expression" dxfId="384" priority="392">
      <formula>UPPER($Q$85)="4"</formula>
    </cfRule>
  </conditionalFormatting>
  <conditionalFormatting sqref="R86:R87 R91:R93 R95:R96 R89 R98">
    <cfRule type="expression" dxfId="383" priority="251">
      <formula>UPPER($R$85)="3"</formula>
    </cfRule>
    <cfRule type="expression" dxfId="382" priority="391">
      <formula>UPPER($R$85)="4"</formula>
    </cfRule>
  </conditionalFormatting>
  <conditionalFormatting sqref="S86:S87 S91:S93 S95:S96 S89 S98">
    <cfRule type="expression" dxfId="381" priority="250">
      <formula>UPPER($S$85)="3"</formula>
    </cfRule>
    <cfRule type="expression" dxfId="380" priority="390">
      <formula>UPPER($S$85)="4"</formula>
    </cfRule>
  </conditionalFormatting>
  <conditionalFormatting sqref="T86:T87 T91:T93 T95:T96 T89 T98">
    <cfRule type="expression" dxfId="379" priority="249">
      <formula>UPPER($T$85)="3"</formula>
    </cfRule>
    <cfRule type="expression" dxfId="378" priority="389">
      <formula>UPPER($T$85)="4"</formula>
    </cfRule>
  </conditionalFormatting>
  <conditionalFormatting sqref="U86:U87 U91:U93 U95:U96 U89 U98">
    <cfRule type="expression" dxfId="377" priority="248">
      <formula>UPPER($U$85)="3"</formula>
    </cfRule>
    <cfRule type="expression" dxfId="376" priority="388">
      <formula>UPPER($U$85)="4"</formula>
    </cfRule>
  </conditionalFormatting>
  <conditionalFormatting sqref="V86:V87 V91:V93 V95:V96 V89 V98">
    <cfRule type="expression" dxfId="375" priority="247">
      <formula>UPPER($V$85)="3"</formula>
    </cfRule>
    <cfRule type="expression" dxfId="374" priority="387">
      <formula>UPPER($V$85)="4"</formula>
    </cfRule>
  </conditionalFormatting>
  <conditionalFormatting sqref="W86:W87 W91:W93 W95:W96 W89 W98">
    <cfRule type="expression" dxfId="373" priority="246">
      <formula>UPPER($W$85)="3"</formula>
    </cfRule>
    <cfRule type="expression" dxfId="372" priority="386">
      <formula>UPPER($W$85)="4"</formula>
    </cfRule>
  </conditionalFormatting>
  <conditionalFormatting sqref="X86:X87 X91:X93 X95:X96 X89 X98">
    <cfRule type="expression" dxfId="371" priority="245">
      <formula>UPPER($X$85)="3"</formula>
    </cfRule>
    <cfRule type="expression" dxfId="370" priority="385">
      <formula>UPPER($X$85)="4"</formula>
    </cfRule>
  </conditionalFormatting>
  <conditionalFormatting sqref="Y86:Y87 Y91:Y93 Y95:Y96 Y89 Y98">
    <cfRule type="expression" dxfId="369" priority="244">
      <formula>UPPER($Y$85)="3"</formula>
    </cfRule>
    <cfRule type="expression" dxfId="368" priority="384">
      <formula>UPPER($Y$85)="4"</formula>
    </cfRule>
  </conditionalFormatting>
  <conditionalFormatting sqref="Z86:Z87 Z91:Z93 Z95:Z96 Z89 Z98">
    <cfRule type="expression" dxfId="367" priority="243">
      <formula>UPPER($Z$85)="3"</formula>
    </cfRule>
    <cfRule type="expression" dxfId="366" priority="383">
      <formula>UPPER($Z$85)="4"</formula>
    </cfRule>
  </conditionalFormatting>
  <conditionalFormatting sqref="AA86:AA87 AA91:AA93 AA95:AA96 AA89 AA98">
    <cfRule type="expression" dxfId="365" priority="242">
      <formula>UPPER($AA$85)="3"</formula>
    </cfRule>
    <cfRule type="expression" dxfId="364" priority="382">
      <formula>UPPER($AA$85)="4"</formula>
    </cfRule>
  </conditionalFormatting>
  <conditionalFormatting sqref="AB86:AB87 AB91:AB93 AB95:AB96 AB89 AB98">
    <cfRule type="expression" dxfId="363" priority="241">
      <formula>UPPER($AB$85)="3"</formula>
    </cfRule>
    <cfRule type="expression" dxfId="362" priority="381">
      <formula>UPPER($AB$85)="4"</formula>
    </cfRule>
  </conditionalFormatting>
  <conditionalFormatting sqref="AC86:AC87 AC91:AC93 AC95:AC96 AC89 AC98">
    <cfRule type="expression" dxfId="361" priority="240">
      <formula>UPPER($AC$85)="3"</formula>
    </cfRule>
    <cfRule type="expression" dxfId="360" priority="380">
      <formula>UPPER($AC$85)="4"</formula>
    </cfRule>
  </conditionalFormatting>
  <conditionalFormatting sqref="AD86:AD87 AD91:AD93 AD95:AD96 AD89 AD98">
    <cfRule type="expression" dxfId="359" priority="239">
      <formula>UPPER($AD$85)="3"</formula>
    </cfRule>
    <cfRule type="expression" dxfId="358" priority="379">
      <formula>UPPER($AD$85)="4"</formula>
    </cfRule>
  </conditionalFormatting>
  <conditionalFormatting sqref="AE86:AE87 AE91:AE93 AE95:AE96 AE89 AE98">
    <cfRule type="expression" dxfId="357" priority="238">
      <formula>UPPER($AE$85)="3"</formula>
    </cfRule>
    <cfRule type="expression" dxfId="356" priority="378">
      <formula>UPPER($AE$85)="4"</formula>
    </cfRule>
  </conditionalFormatting>
  <conditionalFormatting sqref="AF86:AF87 AF91:AF93 AF95:AF96 AF89 AF98">
    <cfRule type="expression" dxfId="355" priority="237">
      <formula>UPPER($AF$85)="3"</formula>
    </cfRule>
    <cfRule type="expression" dxfId="354" priority="377">
      <formula>UPPER($AF$85)="4"</formula>
    </cfRule>
  </conditionalFormatting>
  <conditionalFormatting sqref="AG86:AG87 AG91:AG93 AG95:AG96 AG89 AG98">
    <cfRule type="expression" dxfId="353" priority="236">
      <formula>UPPER($AG$85)="3"</formula>
    </cfRule>
    <cfRule type="expression" dxfId="352" priority="376">
      <formula>UPPER($AG$85)="4"</formula>
    </cfRule>
  </conditionalFormatting>
  <conditionalFormatting sqref="AH86:AH87 AH91:AH93 AH95:AH96 AH89 AH98">
    <cfRule type="expression" dxfId="351" priority="235">
      <formula>UPPER($AH$85)="3"</formula>
    </cfRule>
    <cfRule type="expression" dxfId="350" priority="375">
      <formula>UPPER($AH$85)="4"</formula>
    </cfRule>
  </conditionalFormatting>
  <conditionalFormatting sqref="O60:O61 O63:O64">
    <cfRule type="expression" dxfId="349" priority="374">
      <formula>UPPER($O$59)="0"</formula>
    </cfRule>
  </conditionalFormatting>
  <conditionalFormatting sqref="P60:P61 P63:P64">
    <cfRule type="expression" dxfId="348" priority="373">
      <formula>UPPER($P$59)="0"</formula>
    </cfRule>
  </conditionalFormatting>
  <conditionalFormatting sqref="Q60:Q61 Q63:Q64">
    <cfRule type="expression" dxfId="347" priority="372">
      <formula>UPPER($Q$59)="0"</formula>
    </cfRule>
  </conditionalFormatting>
  <conditionalFormatting sqref="R60:R61 R63:R64">
    <cfRule type="expression" dxfId="346" priority="371">
      <formula>UPPER($R$59)="0"</formula>
    </cfRule>
  </conditionalFormatting>
  <conditionalFormatting sqref="S60:S61 S63:S64">
    <cfRule type="expression" dxfId="345" priority="370">
      <formula>UPPER($S$59)="0"</formula>
    </cfRule>
  </conditionalFormatting>
  <conditionalFormatting sqref="T60:T61 T63:T64">
    <cfRule type="expression" dxfId="344" priority="369">
      <formula>UPPER($T$59)="0"</formula>
    </cfRule>
  </conditionalFormatting>
  <conditionalFormatting sqref="U60:U61 U63:U64">
    <cfRule type="expression" dxfId="343" priority="368">
      <formula>UPPER($U$59)="0"</formula>
    </cfRule>
  </conditionalFormatting>
  <conditionalFormatting sqref="V60:V61 V63:V64">
    <cfRule type="expression" dxfId="342" priority="367">
      <formula>UPPER($V$59)="0"</formula>
    </cfRule>
  </conditionalFormatting>
  <conditionalFormatting sqref="W60:W61 W63:W64">
    <cfRule type="expression" dxfId="341" priority="366">
      <formula>UPPER($W$59)="0"</formula>
    </cfRule>
  </conditionalFormatting>
  <conditionalFormatting sqref="X60:X61 X63:X64">
    <cfRule type="expression" dxfId="340" priority="365">
      <formula>UPPER($X$59)="0"</formula>
    </cfRule>
  </conditionalFormatting>
  <conditionalFormatting sqref="Y60:Y61 Y63:Y64">
    <cfRule type="expression" dxfId="339" priority="364">
      <formula>UPPER($Y$59)="0"</formula>
    </cfRule>
  </conditionalFormatting>
  <conditionalFormatting sqref="Z60:Z61 Z63:Z64">
    <cfRule type="expression" dxfId="338" priority="363">
      <formula>UPPER($Z$59)="0"</formula>
    </cfRule>
  </conditionalFormatting>
  <conditionalFormatting sqref="AA60:AA61 AA63:AA64">
    <cfRule type="expression" dxfId="337" priority="362">
      <formula>UPPER($AA$59)="0"</formula>
    </cfRule>
  </conditionalFormatting>
  <conditionalFormatting sqref="AB60:AB61 AB63:AB64">
    <cfRule type="expression" dxfId="336" priority="361">
      <formula>UPPER($AB$59)="0"</formula>
    </cfRule>
  </conditionalFormatting>
  <conditionalFormatting sqref="AC60:AC61 AC63:AC64">
    <cfRule type="expression" dxfId="335" priority="360">
      <formula>UPPER($AC$59)="0"</formula>
    </cfRule>
  </conditionalFormatting>
  <conditionalFormatting sqref="AD60:AD61 AD63:AD64">
    <cfRule type="expression" dxfId="334" priority="359">
      <formula>UPPER($AD$59)="0"</formula>
    </cfRule>
  </conditionalFormatting>
  <conditionalFormatting sqref="AE60:AE61 AE63:AE64">
    <cfRule type="expression" dxfId="333" priority="358">
      <formula>UPPER($AE$59)="0"</formula>
    </cfRule>
  </conditionalFormatting>
  <conditionalFormatting sqref="AF60:AF61 AF63:AF64">
    <cfRule type="expression" dxfId="332" priority="357">
      <formula>UPPER($AF$59)="0"</formula>
    </cfRule>
  </conditionalFormatting>
  <conditionalFormatting sqref="AG60:AG61 AG63:AG64">
    <cfRule type="expression" dxfId="331" priority="356">
      <formula>UPPER($AG$59)="0"</formula>
    </cfRule>
  </conditionalFormatting>
  <conditionalFormatting sqref="AH60:AH61 AH63:AH64">
    <cfRule type="expression" dxfId="330" priority="355">
      <formula>UPPER($AH$59)="0"</formula>
    </cfRule>
  </conditionalFormatting>
  <conditionalFormatting sqref="O47 O49:O56">
    <cfRule type="expression" dxfId="329" priority="354">
      <formula>UPPER($O$46)="0"</formula>
    </cfRule>
  </conditionalFormatting>
  <conditionalFormatting sqref="P47 P49:P56">
    <cfRule type="expression" dxfId="328" priority="353">
      <formula>UPPER($P$46)="0"</formula>
    </cfRule>
  </conditionalFormatting>
  <conditionalFormatting sqref="Q47 Q49:Q56">
    <cfRule type="expression" dxfId="327" priority="352">
      <formula>UPPER($Q$46)="0"</formula>
    </cfRule>
  </conditionalFormatting>
  <conditionalFormatting sqref="R47 R49:R56">
    <cfRule type="expression" dxfId="326" priority="351">
      <formula>UPPER($R$46)="0"</formula>
    </cfRule>
  </conditionalFormatting>
  <conditionalFormatting sqref="S47 S49:S56">
    <cfRule type="expression" dxfId="325" priority="350">
      <formula>UPPER($S$46)="0"</formula>
    </cfRule>
  </conditionalFormatting>
  <conditionalFormatting sqref="T47 T49:T56">
    <cfRule type="expression" dxfId="324" priority="349">
      <formula>UPPER($T$46)="0"</formula>
    </cfRule>
  </conditionalFormatting>
  <conditionalFormatting sqref="U47 U49:U56">
    <cfRule type="expression" dxfId="323" priority="348">
      <formula>UPPER($U$46)="0"</formula>
    </cfRule>
  </conditionalFormatting>
  <conditionalFormatting sqref="V47 V49:V56">
    <cfRule type="expression" dxfId="322" priority="347">
      <formula>UPPER($V$46)="0"</formula>
    </cfRule>
  </conditionalFormatting>
  <conditionalFormatting sqref="W47 W49:W56">
    <cfRule type="expression" dxfId="321" priority="346">
      <formula>UPPER($W$46)="0"</formula>
    </cfRule>
  </conditionalFormatting>
  <conditionalFormatting sqref="X47 X49:X56">
    <cfRule type="expression" dxfId="320" priority="345">
      <formula>UPPER($X$46)="0"</formula>
    </cfRule>
  </conditionalFormatting>
  <conditionalFormatting sqref="Y47 Y49:Y56">
    <cfRule type="expression" dxfId="319" priority="344">
      <formula>UPPER($Y$46)="0"</formula>
    </cfRule>
  </conditionalFormatting>
  <conditionalFormatting sqref="Z47 Z49:Z56">
    <cfRule type="expression" dxfId="318" priority="343">
      <formula>UPPER($Z$46)="0"</formula>
    </cfRule>
  </conditionalFormatting>
  <conditionalFormatting sqref="AA47 AA49:AA56">
    <cfRule type="expression" dxfId="317" priority="342">
      <formula>UPPER($AA$46)="0"</formula>
    </cfRule>
  </conditionalFormatting>
  <conditionalFormatting sqref="AB47 AB49:AB56">
    <cfRule type="expression" dxfId="316" priority="341">
      <formula>UPPER($AB$46)="0"</formula>
    </cfRule>
  </conditionalFormatting>
  <conditionalFormatting sqref="AC47 AC49:AC56">
    <cfRule type="expression" dxfId="315" priority="340">
      <formula>UPPER($AC$46)="0"</formula>
    </cfRule>
  </conditionalFormatting>
  <conditionalFormatting sqref="AD47 AD49:AD56">
    <cfRule type="expression" dxfId="314" priority="339">
      <formula>UPPER($AD$46)="0"</formula>
    </cfRule>
  </conditionalFormatting>
  <conditionalFormatting sqref="AE47 AE49:AE56">
    <cfRule type="expression" dxfId="313" priority="338">
      <formula>UPPER($AE$46)="0"</formula>
    </cfRule>
  </conditionalFormatting>
  <conditionalFormatting sqref="AF47 AF49:AF56">
    <cfRule type="expression" dxfId="312" priority="337">
      <formula>UPPER($AF$46)="0"</formula>
    </cfRule>
  </conditionalFormatting>
  <conditionalFormatting sqref="AG47 AG49:AG56">
    <cfRule type="expression" dxfId="311" priority="336">
      <formula>UPPER($AG$46)="0"</formula>
    </cfRule>
  </conditionalFormatting>
  <conditionalFormatting sqref="AH47 AH49:AH56">
    <cfRule type="expression" dxfId="310" priority="335">
      <formula>UPPER($AH$46)="0"</formula>
    </cfRule>
  </conditionalFormatting>
  <conditionalFormatting sqref="O50">
    <cfRule type="expression" dxfId="309" priority="334">
      <formula>UPPER($O$49)="1"</formula>
    </cfRule>
  </conditionalFormatting>
  <conditionalFormatting sqref="P50">
    <cfRule type="expression" dxfId="308" priority="333">
      <formula>UPPER($P$49)="1"</formula>
    </cfRule>
  </conditionalFormatting>
  <conditionalFormatting sqref="Q50">
    <cfRule type="expression" dxfId="307" priority="332">
      <formula>UPPER($Q$49)="1"</formula>
    </cfRule>
  </conditionalFormatting>
  <conditionalFormatting sqref="R50">
    <cfRule type="expression" dxfId="306" priority="331">
      <formula>UPPER($R$49)="1"</formula>
    </cfRule>
  </conditionalFormatting>
  <conditionalFormatting sqref="S50">
    <cfRule type="expression" dxfId="305" priority="330">
      <formula>UPPER($S$49)="1"</formula>
    </cfRule>
  </conditionalFormatting>
  <conditionalFormatting sqref="T50">
    <cfRule type="expression" dxfId="304" priority="329">
      <formula>UPPER($T$49)="1"</formula>
    </cfRule>
  </conditionalFormatting>
  <conditionalFormatting sqref="U50">
    <cfRule type="expression" dxfId="303" priority="328">
      <formula>UPPER($U$49)="1"</formula>
    </cfRule>
  </conditionalFormatting>
  <conditionalFormatting sqref="V50">
    <cfRule type="expression" dxfId="302" priority="327">
      <formula>UPPER($V$49)="1"</formula>
    </cfRule>
  </conditionalFormatting>
  <conditionalFormatting sqref="W50">
    <cfRule type="expression" dxfId="301" priority="326">
      <formula>UPPER($W$49)="1"</formula>
    </cfRule>
  </conditionalFormatting>
  <conditionalFormatting sqref="X50">
    <cfRule type="expression" dxfId="300" priority="325">
      <formula>UPPER($X$49)="1"</formula>
    </cfRule>
  </conditionalFormatting>
  <conditionalFormatting sqref="Y50">
    <cfRule type="expression" dxfId="299" priority="324">
      <formula>UPPER($Y$49)="1"</formula>
    </cfRule>
  </conditionalFormatting>
  <conditionalFormatting sqref="Z50">
    <cfRule type="expression" dxfId="298" priority="323">
      <formula>UPPER($Z$49)="1"</formula>
    </cfRule>
  </conditionalFormatting>
  <conditionalFormatting sqref="AA50">
    <cfRule type="expression" dxfId="297" priority="322">
      <formula>UPPER($AA$49)="1"</formula>
    </cfRule>
  </conditionalFormatting>
  <conditionalFormatting sqref="AB50">
    <cfRule type="expression" dxfId="296" priority="321">
      <formula>UPPER($AB$49)="1"</formula>
    </cfRule>
  </conditionalFormatting>
  <conditionalFormatting sqref="AC50">
    <cfRule type="expression" dxfId="295" priority="320">
      <formula>UPPER($AC$49)="1"</formula>
    </cfRule>
  </conditionalFormatting>
  <conditionalFormatting sqref="AD50">
    <cfRule type="expression" dxfId="294" priority="319">
      <formula>UPPER($AD$49)="1"</formula>
    </cfRule>
  </conditionalFormatting>
  <conditionalFormatting sqref="AE50">
    <cfRule type="expression" dxfId="293" priority="318">
      <formula>UPPER($AE$49)="1"</formula>
    </cfRule>
  </conditionalFormatting>
  <conditionalFormatting sqref="AF50">
    <cfRule type="expression" dxfId="292" priority="317">
      <formula>UPPER($AF$49)="1"</formula>
    </cfRule>
  </conditionalFormatting>
  <conditionalFormatting sqref="AG50">
    <cfRule type="expression" dxfId="291" priority="316">
      <formula>UPPER($AG$49)="1"</formula>
    </cfRule>
  </conditionalFormatting>
  <conditionalFormatting sqref="AH50">
    <cfRule type="expression" dxfId="290" priority="315">
      <formula>UPPER($AH$49)="1"</formula>
    </cfRule>
  </conditionalFormatting>
  <conditionalFormatting sqref="O52">
    <cfRule type="expression" dxfId="289" priority="314">
      <formula>UPPER($O$51)="1"</formula>
    </cfRule>
  </conditionalFormatting>
  <conditionalFormatting sqref="P52">
    <cfRule type="expression" dxfId="288" priority="313">
      <formula>UPPER($P$51)="1"</formula>
    </cfRule>
  </conditionalFormatting>
  <conditionalFormatting sqref="Q52">
    <cfRule type="expression" dxfId="287" priority="312">
      <formula>UPPER($Q$51)="1"</formula>
    </cfRule>
  </conditionalFormatting>
  <conditionalFormatting sqref="R52">
    <cfRule type="expression" dxfId="286" priority="311">
      <formula>UPPER($R$51)="1"</formula>
    </cfRule>
  </conditionalFormatting>
  <conditionalFormatting sqref="S52">
    <cfRule type="expression" dxfId="285" priority="310">
      <formula>UPPER($S$51)="1"</formula>
    </cfRule>
  </conditionalFormatting>
  <conditionalFormatting sqref="T52">
    <cfRule type="expression" dxfId="284" priority="309">
      <formula>UPPER($T$51)="1"</formula>
    </cfRule>
  </conditionalFormatting>
  <conditionalFormatting sqref="U52">
    <cfRule type="expression" dxfId="283" priority="308">
      <formula>UPPER($U$51)="1"</formula>
    </cfRule>
  </conditionalFormatting>
  <conditionalFormatting sqref="V52">
    <cfRule type="expression" dxfId="282" priority="307">
      <formula>UPPER($V$51)="1"</formula>
    </cfRule>
  </conditionalFormatting>
  <conditionalFormatting sqref="W52">
    <cfRule type="expression" dxfId="281" priority="306">
      <formula>UPPER($W$51)="1"</formula>
    </cfRule>
  </conditionalFormatting>
  <conditionalFormatting sqref="X52">
    <cfRule type="expression" dxfId="280" priority="305">
      <formula>UPPER($X$51)="1"</formula>
    </cfRule>
  </conditionalFormatting>
  <conditionalFormatting sqref="Y52">
    <cfRule type="expression" dxfId="279" priority="304">
      <formula>UPPER($Y$51)="1"</formula>
    </cfRule>
  </conditionalFormatting>
  <conditionalFormatting sqref="Z52">
    <cfRule type="expression" dxfId="278" priority="303">
      <formula>UPPER($Z$51)="1"</formula>
    </cfRule>
  </conditionalFormatting>
  <conditionalFormatting sqref="AA52">
    <cfRule type="expression" dxfId="277" priority="302">
      <formula>UPPER($AA$51)="1"</formula>
    </cfRule>
  </conditionalFormatting>
  <conditionalFormatting sqref="AB52">
    <cfRule type="expression" dxfId="276" priority="301">
      <formula>UPPER($AB$51)="1"</formula>
    </cfRule>
  </conditionalFormatting>
  <conditionalFormatting sqref="AC52">
    <cfRule type="expression" dxfId="275" priority="300">
      <formula>UPPER($AC$51)="1"</formula>
    </cfRule>
  </conditionalFormatting>
  <conditionalFormatting sqref="AD52">
    <cfRule type="expression" dxfId="274" priority="299">
      <formula>UPPER($AD$51)="1"</formula>
    </cfRule>
  </conditionalFormatting>
  <conditionalFormatting sqref="AE52">
    <cfRule type="expression" dxfId="273" priority="298">
      <formula>UPPER($AE$51)="1"</formula>
    </cfRule>
  </conditionalFormatting>
  <conditionalFormatting sqref="AF52">
    <cfRule type="expression" dxfId="272" priority="297">
      <formula>UPPER($AF$51)="1"</formula>
    </cfRule>
  </conditionalFormatting>
  <conditionalFormatting sqref="AG52">
    <cfRule type="expression" dxfId="271" priority="296">
      <formula>UPPER($AG$51)="1"</formula>
    </cfRule>
  </conditionalFormatting>
  <conditionalFormatting sqref="AH52">
    <cfRule type="expression" dxfId="270" priority="295">
      <formula>UPPER($AH$51)="1"</formula>
    </cfRule>
  </conditionalFormatting>
  <conditionalFormatting sqref="O54">
    <cfRule type="expression" dxfId="269" priority="294">
      <formula>UPPER($O$53)="1"</formula>
    </cfRule>
  </conditionalFormatting>
  <conditionalFormatting sqref="P54">
    <cfRule type="expression" dxfId="268" priority="293">
      <formula>UPPER($P$53)="1"</formula>
    </cfRule>
  </conditionalFormatting>
  <conditionalFormatting sqref="Q54">
    <cfRule type="expression" dxfId="267" priority="292">
      <formula>UPPER($Q$53)="1"</formula>
    </cfRule>
  </conditionalFormatting>
  <conditionalFormatting sqref="R54">
    <cfRule type="expression" dxfId="266" priority="291">
      <formula>UPPER($R$53)="1"</formula>
    </cfRule>
  </conditionalFormatting>
  <conditionalFormatting sqref="S54">
    <cfRule type="expression" dxfId="265" priority="290">
      <formula>UPPER($S$53)="1"</formula>
    </cfRule>
  </conditionalFormatting>
  <conditionalFormatting sqref="T54">
    <cfRule type="expression" dxfId="264" priority="289">
      <formula>UPPER($T$53)="1"</formula>
    </cfRule>
  </conditionalFormatting>
  <conditionalFormatting sqref="U54">
    <cfRule type="expression" dxfId="263" priority="288">
      <formula>UPPER($U$53)="1"</formula>
    </cfRule>
  </conditionalFormatting>
  <conditionalFormatting sqref="V54">
    <cfRule type="expression" dxfId="262" priority="287">
      <formula>UPPER($V$53)="1"</formula>
    </cfRule>
  </conditionalFormatting>
  <conditionalFormatting sqref="W54">
    <cfRule type="expression" dxfId="261" priority="286">
      <formula>UPPER($W$53)="1"</formula>
    </cfRule>
  </conditionalFormatting>
  <conditionalFormatting sqref="X54">
    <cfRule type="expression" dxfId="260" priority="285">
      <formula>UPPER($X$53)="1"</formula>
    </cfRule>
  </conditionalFormatting>
  <conditionalFormatting sqref="Y54">
    <cfRule type="expression" dxfId="259" priority="284">
      <formula>UPPER($Y$53)="1"</formula>
    </cfRule>
  </conditionalFormatting>
  <conditionalFormatting sqref="Z54">
    <cfRule type="expression" dxfId="258" priority="283">
      <formula>UPPER($Z$53)="1"</formula>
    </cfRule>
  </conditionalFormatting>
  <conditionalFormatting sqref="AA54">
    <cfRule type="expression" dxfId="257" priority="282">
      <formula>UPPER($AA$53)="1"</formula>
    </cfRule>
  </conditionalFormatting>
  <conditionalFormatting sqref="AB54">
    <cfRule type="expression" dxfId="256" priority="281">
      <formula>UPPER($AB$53)="1"</formula>
    </cfRule>
  </conditionalFormatting>
  <conditionalFormatting sqref="AC54">
    <cfRule type="expression" dxfId="255" priority="280">
      <formula>UPPER($AC$53)="1"</formula>
    </cfRule>
  </conditionalFormatting>
  <conditionalFormatting sqref="AD54">
    <cfRule type="expression" dxfId="254" priority="279">
      <formula>UPPER($AD$53)="1"</formula>
    </cfRule>
  </conditionalFormatting>
  <conditionalFormatting sqref="AE54">
    <cfRule type="expression" dxfId="253" priority="278">
      <formula>UPPER($AE$53)="1"</formula>
    </cfRule>
  </conditionalFormatting>
  <conditionalFormatting sqref="AF54">
    <cfRule type="expression" dxfId="252" priority="277">
      <formula>UPPER($AF$53)="1"</formula>
    </cfRule>
  </conditionalFormatting>
  <conditionalFormatting sqref="AG54">
    <cfRule type="expression" dxfId="251" priority="276">
      <formula>UPPER($AG$53)="1"</formula>
    </cfRule>
  </conditionalFormatting>
  <conditionalFormatting sqref="AH54">
    <cfRule type="expression" dxfId="250" priority="275">
      <formula>UPPER($AH$53)="1"</formula>
    </cfRule>
  </conditionalFormatting>
  <conditionalFormatting sqref="O56">
    <cfRule type="expression" dxfId="249" priority="274">
      <formula>UPPER($O$55)="1"</formula>
    </cfRule>
  </conditionalFormatting>
  <conditionalFormatting sqref="P56">
    <cfRule type="expression" dxfId="248" priority="273">
      <formula>UPPER($P$55)="1"</formula>
    </cfRule>
  </conditionalFormatting>
  <conditionalFormatting sqref="Q56">
    <cfRule type="expression" dxfId="247" priority="272">
      <formula>UPPER($Q$55)="1"</formula>
    </cfRule>
  </conditionalFormatting>
  <conditionalFormatting sqref="R56">
    <cfRule type="expression" dxfId="246" priority="271">
      <formula>UPPER($R$55)="1"</formula>
    </cfRule>
  </conditionalFormatting>
  <conditionalFormatting sqref="S56">
    <cfRule type="expression" dxfId="245" priority="270">
      <formula>UPPER($S$55)="1"</formula>
    </cfRule>
  </conditionalFormatting>
  <conditionalFormatting sqref="T56">
    <cfRule type="expression" dxfId="244" priority="269">
      <formula>UPPER($T$55)="1"</formula>
    </cfRule>
  </conditionalFormatting>
  <conditionalFormatting sqref="U56">
    <cfRule type="expression" dxfId="243" priority="268">
      <formula>UPPER($U$55)="1"</formula>
    </cfRule>
  </conditionalFormatting>
  <conditionalFormatting sqref="V56">
    <cfRule type="expression" dxfId="242" priority="267">
      <formula>UPPER($V$55)="1"</formula>
    </cfRule>
  </conditionalFormatting>
  <conditionalFormatting sqref="W56">
    <cfRule type="expression" dxfId="241" priority="266">
      <formula>UPPER($W$55)="1"</formula>
    </cfRule>
  </conditionalFormatting>
  <conditionalFormatting sqref="X56">
    <cfRule type="expression" dxfId="240" priority="265">
      <formula>UPPER($X$55)="1"</formula>
    </cfRule>
  </conditionalFormatting>
  <conditionalFormatting sqref="Y56">
    <cfRule type="expression" dxfId="239" priority="264">
      <formula>UPPER($Y$55)="1"</formula>
    </cfRule>
  </conditionalFormatting>
  <conditionalFormatting sqref="Z56">
    <cfRule type="expression" dxfId="238" priority="263">
      <formula>UPPER($Z$55)="1"</formula>
    </cfRule>
  </conditionalFormatting>
  <conditionalFormatting sqref="AA56">
    <cfRule type="expression" dxfId="237" priority="262">
      <formula>UPPER($AA$55)="1"</formula>
    </cfRule>
  </conditionalFormatting>
  <conditionalFormatting sqref="AB56">
    <cfRule type="expression" dxfId="236" priority="261">
      <formula>UPPER($AB$55)="1"</formula>
    </cfRule>
  </conditionalFormatting>
  <conditionalFormatting sqref="AC56">
    <cfRule type="expression" dxfId="235" priority="260">
      <formula>UPPER($AC$55)="1"</formula>
    </cfRule>
  </conditionalFormatting>
  <conditionalFormatting sqref="AD56">
    <cfRule type="expression" dxfId="234" priority="259">
      <formula>UPPER($AD$55)="1"</formula>
    </cfRule>
  </conditionalFormatting>
  <conditionalFormatting sqref="AE56">
    <cfRule type="expression" dxfId="233" priority="258">
      <formula>UPPER($AE$55)="1"</formula>
    </cfRule>
  </conditionalFormatting>
  <conditionalFormatting sqref="AF56">
    <cfRule type="expression" dxfId="232" priority="257">
      <formula>UPPER($AF$55)="1"</formula>
    </cfRule>
  </conditionalFormatting>
  <conditionalFormatting sqref="AG56">
    <cfRule type="expression" dxfId="231" priority="256">
      <formula>UPPER($AG$55)="1"</formula>
    </cfRule>
  </conditionalFormatting>
  <conditionalFormatting sqref="AH56">
    <cfRule type="expression" dxfId="230" priority="255">
      <formula>UPPER($AH$55)="1"</formula>
    </cfRule>
  </conditionalFormatting>
  <conditionalFormatting sqref="O72:AH80">
    <cfRule type="containsText" dxfId="229" priority="232" operator="containsText" text="n/a">
      <formula>NOT(ISERROR(SEARCH("n/a",O72)))</formula>
    </cfRule>
    <cfRule type="containsText" dxfId="228" priority="233" operator="containsText" text="1">
      <formula>NOT(ISERROR(SEARCH("1",O72)))</formula>
    </cfRule>
    <cfRule type="containsText" dxfId="227" priority="234" operator="containsText" text="0">
      <formula>NOT(ISERROR(SEARCH("0",O72)))</formula>
    </cfRule>
  </conditionalFormatting>
  <conditionalFormatting sqref="O98:AH99">
    <cfRule type="containsText" dxfId="226" priority="229" operator="containsText" text="2">
      <formula>NOT(ISERROR(SEARCH("2",O98)))</formula>
    </cfRule>
    <cfRule type="containsText" dxfId="225" priority="230" operator="containsText" text="1">
      <formula>NOT(ISERROR(SEARCH("1",O98)))</formula>
    </cfRule>
    <cfRule type="containsText" dxfId="224" priority="231" operator="containsText" text="0">
      <formula>NOT(ISERROR(SEARCH("0",O98)))</formula>
    </cfRule>
  </conditionalFormatting>
  <conditionalFormatting sqref="O104">
    <cfRule type="expression" dxfId="223" priority="228">
      <formula>UPPER($O$102)="1"</formula>
    </cfRule>
  </conditionalFormatting>
  <conditionalFormatting sqref="P104">
    <cfRule type="expression" dxfId="222" priority="227">
      <formula>UPPER($P$102)="1"</formula>
    </cfRule>
  </conditionalFormatting>
  <conditionalFormatting sqref="Q104">
    <cfRule type="expression" dxfId="221" priority="226">
      <formula>UPPER($Q$102)="1"</formula>
    </cfRule>
  </conditionalFormatting>
  <conditionalFormatting sqref="R104">
    <cfRule type="expression" dxfId="220" priority="225">
      <formula>UPPER($R$102)="1"</formula>
    </cfRule>
  </conditionalFormatting>
  <conditionalFormatting sqref="S104">
    <cfRule type="expression" dxfId="219" priority="224">
      <formula>UPPER($S$102)="1"</formula>
    </cfRule>
  </conditionalFormatting>
  <conditionalFormatting sqref="T104">
    <cfRule type="expression" dxfId="218" priority="223">
      <formula>UPPER($T$102)="1"</formula>
    </cfRule>
  </conditionalFormatting>
  <conditionalFormatting sqref="U104">
    <cfRule type="expression" dxfId="217" priority="222">
      <formula>UPPER($U$102)="1"</formula>
    </cfRule>
  </conditionalFormatting>
  <conditionalFormatting sqref="V104">
    <cfRule type="expression" dxfId="216" priority="221">
      <formula>UPPER($V$102)="1"</formula>
    </cfRule>
  </conditionalFormatting>
  <conditionalFormatting sqref="W104">
    <cfRule type="expression" dxfId="215" priority="220">
      <formula>UPPER($W$102)="1"</formula>
    </cfRule>
  </conditionalFormatting>
  <conditionalFormatting sqref="X104">
    <cfRule type="expression" dxfId="214" priority="219">
      <formula>UPPER($X$102)="1"</formula>
    </cfRule>
  </conditionalFormatting>
  <conditionalFormatting sqref="Y104">
    <cfRule type="expression" dxfId="213" priority="218">
      <formula>UPPER($Y$102)="1"</formula>
    </cfRule>
  </conditionalFormatting>
  <conditionalFormatting sqref="Z104">
    <cfRule type="expression" dxfId="212" priority="217">
      <formula>UPPER($Z$102)="1"</formula>
    </cfRule>
  </conditionalFormatting>
  <conditionalFormatting sqref="AA104">
    <cfRule type="expression" dxfId="211" priority="216">
      <formula>UPPER($AA$102)="1"</formula>
    </cfRule>
  </conditionalFormatting>
  <conditionalFormatting sqref="AB104">
    <cfRule type="expression" dxfId="210" priority="215">
      <formula>UPPER($AB$102)="1"</formula>
    </cfRule>
  </conditionalFormatting>
  <conditionalFormatting sqref="AC104">
    <cfRule type="expression" dxfId="209" priority="214">
      <formula>UPPER($AC$102)="1"</formula>
    </cfRule>
  </conditionalFormatting>
  <conditionalFormatting sqref="AD104">
    <cfRule type="expression" dxfId="208" priority="213">
      <formula>UPPER($AD$102)="1"</formula>
    </cfRule>
  </conditionalFormatting>
  <conditionalFormatting sqref="AE104">
    <cfRule type="expression" dxfId="207" priority="212">
      <formula>UPPER($AE$102)="1"</formula>
    </cfRule>
  </conditionalFormatting>
  <conditionalFormatting sqref="AF104">
    <cfRule type="expression" dxfId="206" priority="211">
      <formula>UPPER($AF$102)="1"</formula>
    </cfRule>
  </conditionalFormatting>
  <conditionalFormatting sqref="AG104">
    <cfRule type="expression" dxfId="205" priority="210">
      <formula>UPPER($AG$102)="1"</formula>
    </cfRule>
  </conditionalFormatting>
  <conditionalFormatting sqref="AH104">
    <cfRule type="expression" dxfId="204" priority="209">
      <formula>UPPER($AH$102)="1"</formula>
    </cfRule>
  </conditionalFormatting>
  <conditionalFormatting sqref="O104:AH104">
    <cfRule type="containsText" dxfId="203" priority="207" operator="containsText" text="0">
      <formula>NOT(ISERROR(SEARCH("0",O104)))</formula>
    </cfRule>
    <cfRule type="containsText" dxfId="202" priority="208" operator="containsText" text="1">
      <formula>NOT(ISERROR(SEARCH("1",O104)))</formula>
    </cfRule>
  </conditionalFormatting>
  <conditionalFormatting sqref="O108 O117:O121 O110 O112">
    <cfRule type="expression" dxfId="201" priority="206">
      <formula>UPPER($O$104)="0"</formula>
    </cfRule>
  </conditionalFormatting>
  <conditionalFormatting sqref="P108 P117:P121 P110 P112">
    <cfRule type="expression" dxfId="200" priority="205">
      <formula>UPPER($P$104)="0"</formula>
    </cfRule>
  </conditionalFormatting>
  <conditionalFormatting sqref="Q108 Q117:Q121 Q110 Q112">
    <cfRule type="expression" dxfId="199" priority="204">
      <formula>UPPER($Q$104)="0"</formula>
    </cfRule>
  </conditionalFormatting>
  <conditionalFormatting sqref="R108 R117:R121 R110 R112">
    <cfRule type="expression" dxfId="198" priority="203">
      <formula>UPPER($R$104)="0"</formula>
    </cfRule>
  </conditionalFormatting>
  <conditionalFormatting sqref="S108 S117:S121 S110 S112">
    <cfRule type="expression" dxfId="197" priority="202">
      <formula>UPPER($S$104)="0"</formula>
    </cfRule>
  </conditionalFormatting>
  <conditionalFormatting sqref="T108 T117:T121 T110 T112">
    <cfRule type="expression" dxfId="196" priority="201">
      <formula>UPPER($T$104)="0"</formula>
    </cfRule>
  </conditionalFormatting>
  <conditionalFormatting sqref="U108 U117:U121 U110 U112">
    <cfRule type="expression" dxfId="195" priority="200">
      <formula>UPPER($U$104)="0"</formula>
    </cfRule>
  </conditionalFormatting>
  <conditionalFormatting sqref="V108 V117:V121 V110 V112">
    <cfRule type="expression" dxfId="194" priority="199">
      <formula>UPPER($V$104)="0"</formula>
    </cfRule>
  </conditionalFormatting>
  <conditionalFormatting sqref="W108 W117:W121 W110 W112">
    <cfRule type="expression" dxfId="193" priority="198">
      <formula>UPPER($W$104)="0"</formula>
    </cfRule>
  </conditionalFormatting>
  <conditionalFormatting sqref="X108 X117:X121 X110 X112">
    <cfRule type="expression" dxfId="192" priority="197">
      <formula>UPPER($X$104)="0"</formula>
    </cfRule>
  </conditionalFormatting>
  <conditionalFormatting sqref="Y108 Y117:Y121 Y110 Y112">
    <cfRule type="expression" dxfId="191" priority="196">
      <formula>UPPER($Y$104)="0"</formula>
    </cfRule>
  </conditionalFormatting>
  <conditionalFormatting sqref="Z108 Z117:Z121 Z110 Z112">
    <cfRule type="expression" dxfId="190" priority="195">
      <formula>UPPER($Z$104)="0"</formula>
    </cfRule>
  </conditionalFormatting>
  <conditionalFormatting sqref="AA108 AA117:AA121 AA110 AA112">
    <cfRule type="expression" dxfId="189" priority="194">
      <formula>UPPER($AA$104)="0"</formula>
    </cfRule>
  </conditionalFormatting>
  <conditionalFormatting sqref="AB108 AB117:AB121 AB110 AB112">
    <cfRule type="expression" dxfId="188" priority="193">
      <formula>UPPER($AB$104)="0"</formula>
    </cfRule>
  </conditionalFormatting>
  <conditionalFormatting sqref="AC108 AC117:AC121 AC110 AC112">
    <cfRule type="expression" dxfId="187" priority="192">
      <formula>UPPER($AC$104)="0"</formula>
    </cfRule>
  </conditionalFormatting>
  <conditionalFormatting sqref="AD108 AD117:AD121 AD110 AD112">
    <cfRule type="expression" dxfId="186" priority="191">
      <formula>UPPER($AD$104)="0"</formula>
    </cfRule>
  </conditionalFormatting>
  <conditionalFormatting sqref="AE108 AE117:AE121 AE110 AE112">
    <cfRule type="expression" dxfId="185" priority="190">
      <formula>UPPER($AE$104)="0"</formula>
    </cfRule>
  </conditionalFormatting>
  <conditionalFormatting sqref="AF108 AF117:AF121 AF110 AF112">
    <cfRule type="expression" dxfId="184" priority="189">
      <formula>UPPER($AF$104)="0"</formula>
    </cfRule>
  </conditionalFormatting>
  <conditionalFormatting sqref="AG108 AG117:AG121 AG110 AG112">
    <cfRule type="expression" dxfId="183" priority="188">
      <formula>UPPER($AG$104)="0"</formula>
    </cfRule>
  </conditionalFormatting>
  <conditionalFormatting sqref="AH108 AH117:AH121 AH110 AH112">
    <cfRule type="expression" dxfId="182" priority="187">
      <formula>UPPER($AH$104)="0"</formula>
    </cfRule>
  </conditionalFormatting>
  <conditionalFormatting sqref="O118:O119">
    <cfRule type="expression" dxfId="181" priority="186">
      <formula>UPPER($O$117)="0"</formula>
    </cfRule>
  </conditionalFormatting>
  <conditionalFormatting sqref="P118:P119">
    <cfRule type="expression" dxfId="180" priority="185">
      <formula>UPPER($P$117)="0"</formula>
    </cfRule>
  </conditionalFormatting>
  <conditionalFormatting sqref="Q118:Q119">
    <cfRule type="expression" dxfId="179" priority="184">
      <formula>UPPER($Q$117)="0"</formula>
    </cfRule>
  </conditionalFormatting>
  <conditionalFormatting sqref="R118:R119">
    <cfRule type="expression" dxfId="178" priority="183">
      <formula>UPPER($R$117)="0"</formula>
    </cfRule>
  </conditionalFormatting>
  <conditionalFormatting sqref="S118:S119">
    <cfRule type="expression" dxfId="177" priority="182">
      <formula>UPPER($S$117)="0"</formula>
    </cfRule>
  </conditionalFormatting>
  <conditionalFormatting sqref="T118:T119">
    <cfRule type="expression" dxfId="176" priority="181">
      <formula>UPPER($T$117)="0"</formula>
    </cfRule>
  </conditionalFormatting>
  <conditionalFormatting sqref="U118:U119">
    <cfRule type="expression" dxfId="175" priority="180">
      <formula>UPPER($U$117)="0"</formula>
    </cfRule>
  </conditionalFormatting>
  <conditionalFormatting sqref="V118:V119">
    <cfRule type="expression" dxfId="174" priority="179">
      <formula>UPPER($V$117)="0"</formula>
    </cfRule>
  </conditionalFormatting>
  <conditionalFormatting sqref="W118:W119">
    <cfRule type="expression" dxfId="173" priority="178">
      <formula>UPPER($W$117)="0"</formula>
    </cfRule>
  </conditionalFormatting>
  <conditionalFormatting sqref="X118:X119">
    <cfRule type="expression" dxfId="172" priority="177">
      <formula>UPPER($X$117)="0"</formula>
    </cfRule>
  </conditionalFormatting>
  <conditionalFormatting sqref="Y118:Y119">
    <cfRule type="expression" dxfId="171" priority="176">
      <formula>UPPER($Y$117)="0"</formula>
    </cfRule>
  </conditionalFormatting>
  <conditionalFormatting sqref="Z118:Z119">
    <cfRule type="expression" dxfId="170" priority="175">
      <formula>UPPER($Z$117)="0"</formula>
    </cfRule>
  </conditionalFormatting>
  <conditionalFormatting sqref="AA118:AA119">
    <cfRule type="expression" dxfId="169" priority="174">
      <formula>UPPER($AA$117)="0"</formula>
    </cfRule>
  </conditionalFormatting>
  <conditionalFormatting sqref="AB118:AB119">
    <cfRule type="expression" dxfId="168" priority="173">
      <formula>UPPER($AB$117)="0"</formula>
    </cfRule>
  </conditionalFormatting>
  <conditionalFormatting sqref="AC118:AC119">
    <cfRule type="expression" dxfId="167" priority="172">
      <formula>UPPER($AC$117)="0"</formula>
    </cfRule>
  </conditionalFormatting>
  <conditionalFormatting sqref="AD118:AD119">
    <cfRule type="expression" dxfId="166" priority="171">
      <formula>UPPER($AD$117)="0"</formula>
    </cfRule>
  </conditionalFormatting>
  <conditionalFormatting sqref="AE118:AE119">
    <cfRule type="expression" dxfId="165" priority="170">
      <formula>UPPER($AE$117)="0"</formula>
    </cfRule>
  </conditionalFormatting>
  <conditionalFormatting sqref="AF118:AF119">
    <cfRule type="expression" dxfId="164" priority="169">
      <formula>UPPER($AF$117)="0"</formula>
    </cfRule>
  </conditionalFormatting>
  <conditionalFormatting sqref="AG118:AG119">
    <cfRule type="expression" dxfId="163" priority="168">
      <formula>UPPER($AG$117)="0"</formula>
    </cfRule>
  </conditionalFormatting>
  <conditionalFormatting sqref="AH118:AH119">
    <cfRule type="expression" dxfId="162" priority="167">
      <formula>UPPER($AH$117)="0"</formula>
    </cfRule>
  </conditionalFormatting>
  <conditionalFormatting sqref="O61:O64">
    <cfRule type="expression" dxfId="161" priority="166">
      <formula>UPPER($O$60)="0"</formula>
    </cfRule>
  </conditionalFormatting>
  <conditionalFormatting sqref="P61:P64">
    <cfRule type="expression" dxfId="160" priority="165">
      <formula>UPPER($P$60)="0"</formula>
    </cfRule>
  </conditionalFormatting>
  <conditionalFormatting sqref="Q61:Q64">
    <cfRule type="expression" dxfId="159" priority="164">
      <formula>UPPER($Q$60)="0"</formula>
    </cfRule>
  </conditionalFormatting>
  <conditionalFormatting sqref="R61:R64">
    <cfRule type="expression" dxfId="158" priority="163">
      <formula>UPPER($R$60)="0"</formula>
    </cfRule>
  </conditionalFormatting>
  <conditionalFormatting sqref="S61:S64">
    <cfRule type="expression" dxfId="157" priority="162">
      <formula>UPPER($S$60)="0"</formula>
    </cfRule>
  </conditionalFormatting>
  <conditionalFormatting sqref="T61:T64">
    <cfRule type="expression" dxfId="156" priority="161">
      <formula>UPPER($T$60)="0"</formula>
    </cfRule>
  </conditionalFormatting>
  <conditionalFormatting sqref="U61:U64">
    <cfRule type="expression" dxfId="155" priority="160">
      <formula>UPPER($U$60)="0"</formula>
    </cfRule>
  </conditionalFormatting>
  <conditionalFormatting sqref="V61:V64">
    <cfRule type="expression" dxfId="154" priority="159">
      <formula>UPPER($V$60)="0"</formula>
    </cfRule>
  </conditionalFormatting>
  <conditionalFormatting sqref="W61:W64">
    <cfRule type="expression" dxfId="153" priority="158">
      <formula>UPPER($W$60)="0"</formula>
    </cfRule>
  </conditionalFormatting>
  <conditionalFormatting sqref="X61:X64">
    <cfRule type="expression" dxfId="152" priority="157">
      <formula>UPPER($X$60)="0"</formula>
    </cfRule>
  </conditionalFormatting>
  <conditionalFormatting sqref="Y61:Y64">
    <cfRule type="expression" dxfId="151" priority="156">
      <formula>UPPER($Y$60)="0"</formula>
    </cfRule>
  </conditionalFormatting>
  <conditionalFormatting sqref="Z61:Z64">
    <cfRule type="expression" dxfId="150" priority="155">
      <formula>UPPER($Z$60)="0"</formula>
    </cfRule>
  </conditionalFormatting>
  <conditionalFormatting sqref="AA61:AA64">
    <cfRule type="expression" dxfId="149" priority="154">
      <formula>UPPER($AA$60)="0"</formula>
    </cfRule>
  </conditionalFormatting>
  <conditionalFormatting sqref="AB61:AB64">
    <cfRule type="expression" dxfId="148" priority="153">
      <formula>UPPER($AB$60)="0"</formula>
    </cfRule>
  </conditionalFormatting>
  <conditionalFormatting sqref="AC61:AC64">
    <cfRule type="expression" dxfId="147" priority="152">
      <formula>UPPER($AC$60)="0"</formula>
    </cfRule>
  </conditionalFormatting>
  <conditionalFormatting sqref="AD61:AD64">
    <cfRule type="expression" dxfId="146" priority="151">
      <formula>UPPER($AD$60)="0"</formula>
    </cfRule>
  </conditionalFormatting>
  <conditionalFormatting sqref="AE61:AE64">
    <cfRule type="expression" dxfId="145" priority="150">
      <formula>UPPER($AE$60)="0"</formula>
    </cfRule>
  </conditionalFormatting>
  <conditionalFormatting sqref="AF61:AF64">
    <cfRule type="expression" dxfId="144" priority="149">
      <formula>UPPER($AF$60)="0"</formula>
    </cfRule>
  </conditionalFormatting>
  <conditionalFormatting sqref="AG61:AG64">
    <cfRule type="expression" dxfId="143" priority="148">
      <formula>UPPER($AG$60)="0"</formula>
    </cfRule>
  </conditionalFormatting>
  <conditionalFormatting sqref="AH61:AH64">
    <cfRule type="expression" dxfId="142" priority="147">
      <formula>UPPER($AH$60)="0"</formula>
    </cfRule>
  </conditionalFormatting>
  <conditionalFormatting sqref="O68:AH69">
    <cfRule type="containsText" dxfId="141" priority="145" operator="containsText" text="0">
      <formula>NOT(ISERROR(SEARCH("0",O68)))</formula>
    </cfRule>
    <cfRule type="containsText" dxfId="140" priority="146" operator="containsText" text="1">
      <formula>NOT(ISERROR(SEARCH("1",O68)))</formula>
    </cfRule>
  </conditionalFormatting>
  <conditionalFormatting sqref="O91:O93 O86:P89 O98:P99 O95:O99">
    <cfRule type="expression" dxfId="139" priority="144">
      <formula>UPPER($O$85)="5"</formula>
    </cfRule>
  </conditionalFormatting>
  <conditionalFormatting sqref="P91:P93 P95:P99">
    <cfRule type="expression" dxfId="138" priority="103">
      <formula>UPPER($P$89)="0"</formula>
    </cfRule>
    <cfRule type="expression" dxfId="137" priority="143">
      <formula>UPPER($O$85)="5"</formula>
    </cfRule>
  </conditionalFormatting>
  <conditionalFormatting sqref="Q86:Q89 Q91:Q93 Q95:Q99">
    <cfRule type="expression" dxfId="136" priority="142">
      <formula>UPPER($Q$85)="5"</formula>
    </cfRule>
  </conditionalFormatting>
  <conditionalFormatting sqref="R86:R89 R91:R93 R95:R99">
    <cfRule type="expression" dxfId="135" priority="141">
      <formula>UPPER($R$85)="5"</formula>
    </cfRule>
  </conditionalFormatting>
  <conditionalFormatting sqref="S86:S89 S91:S93 S95:S99">
    <cfRule type="expression" dxfId="134" priority="140">
      <formula>UPPER($S$85)="5"</formula>
    </cfRule>
  </conditionalFormatting>
  <conditionalFormatting sqref="T86:T89 T91:T93 T95:T99">
    <cfRule type="expression" dxfId="133" priority="139">
      <formula>UPPER($T$85)="5"</formula>
    </cfRule>
  </conditionalFormatting>
  <conditionalFormatting sqref="U86:U89 U91:U93 U95:U99">
    <cfRule type="expression" dxfId="132" priority="138">
      <formula>UPPER($U$85)="5"</formula>
    </cfRule>
  </conditionalFormatting>
  <conditionalFormatting sqref="V86:V89 V91:V93 V95:V99">
    <cfRule type="expression" dxfId="131" priority="137">
      <formula>UPPER($V$85)="5"</formula>
    </cfRule>
  </conditionalFormatting>
  <conditionalFormatting sqref="W86:W89 W91:W93 W95:W99">
    <cfRule type="expression" dxfId="130" priority="136">
      <formula>UPPER($W$85)="5"</formula>
    </cfRule>
  </conditionalFormatting>
  <conditionalFormatting sqref="X86:X89 X91:X93 X95:X99">
    <cfRule type="expression" dxfId="129" priority="135">
      <formula>UPPER($X$85)="5"</formula>
    </cfRule>
  </conditionalFormatting>
  <conditionalFormatting sqref="Y86:Y89 Y91:Y93 Y95:Y99">
    <cfRule type="expression" dxfId="128" priority="134">
      <formula>UPPER($Y$85)="5"</formula>
    </cfRule>
  </conditionalFormatting>
  <conditionalFormatting sqref="Z86:Z89 Z91:Z93 Z95:Z99">
    <cfRule type="expression" dxfId="127" priority="133">
      <formula>UPPER($Z$85)="5"</formula>
    </cfRule>
  </conditionalFormatting>
  <conditionalFormatting sqref="AA86:AA89 AA91:AA93 AA95:AA99">
    <cfRule type="expression" dxfId="126" priority="132">
      <formula>UPPER($AA$85)="5"</formula>
    </cfRule>
  </conditionalFormatting>
  <conditionalFormatting sqref="AB86:AB89 AB91:AB93 AB95:AB99">
    <cfRule type="expression" dxfId="125" priority="131">
      <formula>UPPER($AB$85)="5"</formula>
    </cfRule>
  </conditionalFormatting>
  <conditionalFormatting sqref="AC86:AC89 AC91:AC93 AC95:AC99">
    <cfRule type="expression" dxfId="124" priority="130">
      <formula>UPPER($AC$85)="5"</formula>
    </cfRule>
  </conditionalFormatting>
  <conditionalFormatting sqref="AD86:AD89 AD91:AD93 AD95:AD99">
    <cfRule type="expression" dxfId="123" priority="129">
      <formula>UPPER($AD$85)="5"</formula>
    </cfRule>
  </conditionalFormatting>
  <conditionalFormatting sqref="AE86:AE89 AE91:AE93 AE95:AE99">
    <cfRule type="expression" dxfId="122" priority="128">
      <formula>UPPER($AE$85)="5"</formula>
    </cfRule>
  </conditionalFormatting>
  <conditionalFormatting sqref="AF86:AF89 AF91:AF93 AF95:AF99">
    <cfRule type="expression" dxfId="121" priority="127">
      <formula>UPPER($AF$85)="5"</formula>
    </cfRule>
  </conditionalFormatting>
  <conditionalFormatting sqref="AG86:AG89 AG91:AG93 AG95:AG99">
    <cfRule type="expression" dxfId="120" priority="126">
      <formula>UPPER($AG$85)="5"</formula>
    </cfRule>
  </conditionalFormatting>
  <conditionalFormatting sqref="AH86:AH89 AH91:AH93 AH95:AH99">
    <cfRule type="expression" dxfId="119" priority="125">
      <formula>UPPER($AH$85)="5"</formula>
    </cfRule>
  </conditionalFormatting>
  <conditionalFormatting sqref="O89 O91:O93 O95:O99">
    <cfRule type="expression" dxfId="118" priority="124">
      <formula>UPPER($O$87)="0"</formula>
    </cfRule>
  </conditionalFormatting>
  <conditionalFormatting sqref="P89 P91:P93 P95:P99">
    <cfRule type="expression" dxfId="117" priority="123">
      <formula>UPPER($P$87)="0"</formula>
    </cfRule>
  </conditionalFormatting>
  <conditionalFormatting sqref="Q89 Q91:Q93 Q95:Q99">
    <cfRule type="expression" dxfId="116" priority="122">
      <formula>UPPER($Q$87)="0"</formula>
    </cfRule>
  </conditionalFormatting>
  <conditionalFormatting sqref="R89 R91:R93 R95:R99">
    <cfRule type="expression" dxfId="115" priority="121">
      <formula>UPPER($R$87)="0"</formula>
    </cfRule>
  </conditionalFormatting>
  <conditionalFormatting sqref="S89 S91:S93 S95:S99">
    <cfRule type="expression" dxfId="114" priority="120">
      <formula>UPPER($S$87)="0"</formula>
    </cfRule>
  </conditionalFormatting>
  <conditionalFormatting sqref="T89 T91:T93 T95:T99">
    <cfRule type="expression" dxfId="113" priority="119">
      <formula>UPPER($T$87)="0"</formula>
    </cfRule>
  </conditionalFormatting>
  <conditionalFormatting sqref="U89 U91:U93 U95:U99">
    <cfRule type="expression" dxfId="112" priority="118">
      <formula>UPPER($U$87)="0"</formula>
    </cfRule>
  </conditionalFormatting>
  <conditionalFormatting sqref="V89 V91:V93 V95:V99">
    <cfRule type="expression" dxfId="111" priority="117">
      <formula>UPPER($V$87)="0"</formula>
    </cfRule>
  </conditionalFormatting>
  <conditionalFormatting sqref="W89 W91:W93 W95:W99">
    <cfRule type="expression" dxfId="110" priority="116">
      <formula>UPPER($W$87)="0"</formula>
    </cfRule>
  </conditionalFormatting>
  <conditionalFormatting sqref="X89 X91:X93 X95:X99">
    <cfRule type="expression" dxfId="109" priority="115">
      <formula>UPPER($X$87)="0"</formula>
    </cfRule>
  </conditionalFormatting>
  <conditionalFormatting sqref="Y89 Y91:Y93 Y95:Y99">
    <cfRule type="expression" dxfId="108" priority="114">
      <formula>UPPER($Y$87)="0"</formula>
    </cfRule>
  </conditionalFormatting>
  <conditionalFormatting sqref="Z89 Z91:Z93 Z95:Z99">
    <cfRule type="expression" dxfId="107" priority="113">
      <formula>UPPER($Z$87)="0"</formula>
    </cfRule>
  </conditionalFormatting>
  <conditionalFormatting sqref="AA89 AA91:AA93 AA95:AA99">
    <cfRule type="expression" dxfId="106" priority="112">
      <formula>UPPER($AA$87)="0"</formula>
    </cfRule>
  </conditionalFormatting>
  <conditionalFormatting sqref="AB89 AB91:AB93 AB95:AB99">
    <cfRule type="expression" dxfId="105" priority="111">
      <formula>UPPER($AB$87)="0"</formula>
    </cfRule>
  </conditionalFormatting>
  <conditionalFormatting sqref="AC89 AC91:AC93 AC95:AC99">
    <cfRule type="expression" dxfId="104" priority="110">
      <formula>UPPER($AC$87)="0"</formula>
    </cfRule>
  </conditionalFormatting>
  <conditionalFormatting sqref="AD89 AD91:AD93 AD95:AD99">
    <cfRule type="expression" dxfId="103" priority="109">
      <formula>UPPER($AD$87)="0"</formula>
    </cfRule>
  </conditionalFormatting>
  <conditionalFormatting sqref="AE89 AE91:AE93 AE95:AE99">
    <cfRule type="expression" dxfId="102" priority="108">
      <formula>UPPER($AE$87)="0"</formula>
    </cfRule>
  </conditionalFormatting>
  <conditionalFormatting sqref="AF89 AF91:AF93 AF95:AF99">
    <cfRule type="expression" dxfId="101" priority="107">
      <formula>UPPER($AF$87)="0"</formula>
    </cfRule>
  </conditionalFormatting>
  <conditionalFormatting sqref="AG89 AG91:AG93 AG95:AG99">
    <cfRule type="expression" dxfId="100" priority="106">
      <formula>UPPER($AG$87)="0"</formula>
    </cfRule>
  </conditionalFormatting>
  <conditionalFormatting sqref="AH89 AH91:AH93 AH95:AH99">
    <cfRule type="expression" dxfId="99" priority="105">
      <formula>UPPER($AH$87)="0"</formula>
    </cfRule>
  </conditionalFormatting>
  <conditionalFormatting sqref="O91:O93 O95:O99">
    <cfRule type="expression" dxfId="98" priority="104">
      <formula>UPPER($O$89)="0"</formula>
    </cfRule>
  </conditionalFormatting>
  <conditionalFormatting sqref="Q91:Q93 Q95:Q99">
    <cfRule type="expression" dxfId="97" priority="102">
      <formula>UPPER($Q$89)="0"</formula>
    </cfRule>
  </conditionalFormatting>
  <conditionalFormatting sqref="R91:R93 R95:R99">
    <cfRule type="expression" dxfId="96" priority="101">
      <formula>UPPER($R$89)="0"</formula>
    </cfRule>
  </conditionalFormatting>
  <conditionalFormatting sqref="S91:S93 S95:S99">
    <cfRule type="expression" dxfId="95" priority="100">
      <formula>UPPER($S$89)="0"</formula>
    </cfRule>
  </conditionalFormatting>
  <conditionalFormatting sqref="T91:T93 T95:T99">
    <cfRule type="expression" dxfId="94" priority="99">
      <formula>UPPER($T$89)="0"</formula>
    </cfRule>
  </conditionalFormatting>
  <conditionalFormatting sqref="U91:U93 U95:U99">
    <cfRule type="expression" dxfId="93" priority="98">
      <formula>UPPER($U$89)="0"</formula>
    </cfRule>
  </conditionalFormatting>
  <conditionalFormatting sqref="V91:V93 V95:V99">
    <cfRule type="expression" dxfId="92" priority="96">
      <formula>UPPER($V$89)="0"</formula>
    </cfRule>
  </conditionalFormatting>
  <conditionalFormatting sqref="W91:W93 W95:W99">
    <cfRule type="expression" dxfId="91" priority="95">
      <formula>UPPER($W$89)="0"</formula>
    </cfRule>
  </conditionalFormatting>
  <conditionalFormatting sqref="X91:X93 X95:X99">
    <cfRule type="expression" dxfId="90" priority="94">
      <formula>UPPER($X$89)="0"</formula>
    </cfRule>
  </conditionalFormatting>
  <conditionalFormatting sqref="Y91:Y93 Y95:Y99">
    <cfRule type="expression" dxfId="89" priority="93">
      <formula>UPPER($Y$89)="0"</formula>
    </cfRule>
  </conditionalFormatting>
  <conditionalFormatting sqref="Z91:Z93 Z95:Z99">
    <cfRule type="expression" dxfId="88" priority="92">
      <formula>UPPER($Z$89)="0"</formula>
    </cfRule>
  </conditionalFormatting>
  <conditionalFormatting sqref="AA91:AA93 AA95:AA99">
    <cfRule type="expression" dxfId="87" priority="91">
      <formula>UPPER($AA$89)="0"</formula>
    </cfRule>
  </conditionalFormatting>
  <conditionalFormatting sqref="AB91:AB93 AB95:AB99">
    <cfRule type="expression" dxfId="86" priority="90">
      <formula>UPPER($AB$89)="0"</formula>
    </cfRule>
  </conditionalFormatting>
  <conditionalFormatting sqref="AC91:AC93 AC95:AC99">
    <cfRule type="expression" dxfId="85" priority="89">
      <formula>UPPER($AC$89)="0"</formula>
    </cfRule>
  </conditionalFormatting>
  <conditionalFormatting sqref="AD91:AD93 AD95:AD99">
    <cfRule type="expression" dxfId="84" priority="88">
      <formula>UPPER($AD$89)="0"</formula>
    </cfRule>
  </conditionalFormatting>
  <conditionalFormatting sqref="AE91:AE93 AE95:AE99">
    <cfRule type="expression" dxfId="83" priority="87">
      <formula>UPPER($AE$89)="0"</formula>
    </cfRule>
  </conditionalFormatting>
  <conditionalFormatting sqref="AF91:AF93 AF95:AF99">
    <cfRule type="expression" dxfId="82" priority="86">
      <formula>UPPER($AF$89)="0"</formula>
    </cfRule>
  </conditionalFormatting>
  <conditionalFormatting sqref="AG91:AG93 AG95:AG99">
    <cfRule type="expression" dxfId="81" priority="85">
      <formula>UPPER($AG$89)="0"</formula>
    </cfRule>
  </conditionalFormatting>
  <conditionalFormatting sqref="AH91:AH93 AH95:AH99">
    <cfRule type="expression" dxfId="80" priority="84">
      <formula>UPPER($AH$89)="0"</formula>
    </cfRule>
  </conditionalFormatting>
  <conditionalFormatting sqref="O96:O99">
    <cfRule type="expression" dxfId="79" priority="83">
      <formula>UPPER($O$95)="0"</formula>
    </cfRule>
  </conditionalFormatting>
  <conditionalFormatting sqref="P96:P99">
    <cfRule type="expression" dxfId="78" priority="82">
      <formula>UPPER($P$95)="0"</formula>
    </cfRule>
  </conditionalFormatting>
  <conditionalFormatting sqref="Q96:Q99">
    <cfRule type="expression" dxfId="77" priority="81">
      <formula>UPPER($Q$95)="0"</formula>
    </cfRule>
  </conditionalFormatting>
  <conditionalFormatting sqref="R96:R99">
    <cfRule type="expression" dxfId="76" priority="80">
      <formula>UPPER($R$95)="0"</formula>
    </cfRule>
  </conditionalFormatting>
  <conditionalFormatting sqref="S96:S99">
    <cfRule type="expression" dxfId="75" priority="79">
      <formula>UPPER($S$95)="0"</formula>
    </cfRule>
  </conditionalFormatting>
  <conditionalFormatting sqref="T96:T99">
    <cfRule type="expression" dxfId="74" priority="78">
      <formula>UPPER($T$95)="0"</formula>
    </cfRule>
  </conditionalFormatting>
  <conditionalFormatting sqref="U96:U99">
    <cfRule type="expression" dxfId="73" priority="77">
      <formula>UPPER($U$95)="0"</formula>
    </cfRule>
  </conditionalFormatting>
  <conditionalFormatting sqref="V96:V99">
    <cfRule type="expression" dxfId="72" priority="76">
      <formula>UPPER($V$95)="0"</formula>
    </cfRule>
  </conditionalFormatting>
  <conditionalFormatting sqref="W96:W99">
    <cfRule type="expression" dxfId="71" priority="75">
      <formula>UPPER($W$95)="0"</formula>
    </cfRule>
  </conditionalFormatting>
  <conditionalFormatting sqref="X96:X99">
    <cfRule type="expression" dxfId="70" priority="74">
      <formula>UPPER($X$95)="0"</formula>
    </cfRule>
  </conditionalFormatting>
  <conditionalFormatting sqref="Y96:Y99">
    <cfRule type="expression" dxfId="69" priority="73">
      <formula>UPPER($Y$95)="0"</formula>
    </cfRule>
  </conditionalFormatting>
  <conditionalFormatting sqref="Z96:Z99">
    <cfRule type="expression" dxfId="68" priority="72">
      <formula>UPPER($Z$95)="0"</formula>
    </cfRule>
  </conditionalFormatting>
  <conditionalFormatting sqref="AA96:AA99">
    <cfRule type="expression" dxfId="67" priority="71">
      <formula>UPPER($AA$95)="0"</formula>
    </cfRule>
  </conditionalFormatting>
  <conditionalFormatting sqref="AB96:AB99">
    <cfRule type="expression" dxfId="66" priority="70">
      <formula>UPPER($AB$95)="0"</formula>
    </cfRule>
  </conditionalFormatting>
  <conditionalFormatting sqref="AC96:AC99">
    <cfRule type="expression" dxfId="65" priority="69">
      <formula>UPPER($AC$95)="0"</formula>
    </cfRule>
  </conditionalFormatting>
  <conditionalFormatting sqref="AD96:AD99">
    <cfRule type="expression" dxfId="64" priority="68">
      <formula>UPPER($AD$95)="0"</formula>
    </cfRule>
  </conditionalFormatting>
  <conditionalFormatting sqref="AE96:AE99">
    <cfRule type="expression" dxfId="63" priority="67">
      <formula>UPPER($AE$95)="0"</formula>
    </cfRule>
  </conditionalFormatting>
  <conditionalFormatting sqref="AF96:AF99">
    <cfRule type="expression" dxfId="62" priority="66">
      <formula>UPPER($AF$95)="0"</formula>
    </cfRule>
  </conditionalFormatting>
  <conditionalFormatting sqref="AG96:AG99">
    <cfRule type="expression" dxfId="61" priority="65">
      <formula>UPPER($AG$95)="0"</formula>
    </cfRule>
  </conditionalFormatting>
  <conditionalFormatting sqref="AH96:AH99">
    <cfRule type="expression" dxfId="60" priority="64">
      <formula>UPPER($AH$95)="0"</formula>
    </cfRule>
  </conditionalFormatting>
  <conditionalFormatting sqref="O98:O99">
    <cfRule type="expression" dxfId="59" priority="63">
      <formula>UPPER($O$96)="0"</formula>
    </cfRule>
  </conditionalFormatting>
  <conditionalFormatting sqref="P98:P99">
    <cfRule type="expression" dxfId="58" priority="62">
      <formula>UPPER($P$96)="0"</formula>
    </cfRule>
  </conditionalFormatting>
  <conditionalFormatting sqref="Q98:Q99">
    <cfRule type="expression" dxfId="57" priority="61">
      <formula>UPPER($Q$96)="0"</formula>
    </cfRule>
  </conditionalFormatting>
  <conditionalFormatting sqref="R98:R99">
    <cfRule type="expression" dxfId="56" priority="60">
      <formula>UPPER($R$96)="0"</formula>
    </cfRule>
  </conditionalFormatting>
  <conditionalFormatting sqref="S98:S99">
    <cfRule type="expression" dxfId="55" priority="59">
      <formula>UPPER($S$96)="0"</formula>
    </cfRule>
  </conditionalFormatting>
  <conditionalFormatting sqref="T98:T99">
    <cfRule type="expression" dxfId="54" priority="58">
      <formula>UPPER($T$96)="0"</formula>
    </cfRule>
  </conditionalFormatting>
  <conditionalFormatting sqref="U98:U99">
    <cfRule type="expression" dxfId="53" priority="57">
      <formula>UPPER($U$96)="0"</formula>
    </cfRule>
  </conditionalFormatting>
  <conditionalFormatting sqref="V98:V99">
    <cfRule type="expression" dxfId="52" priority="56">
      <formula>UPPER($V$96)="0"</formula>
    </cfRule>
  </conditionalFormatting>
  <conditionalFormatting sqref="W98:W99">
    <cfRule type="expression" dxfId="51" priority="55">
      <formula>UPPER($W$96)="0"</formula>
    </cfRule>
  </conditionalFormatting>
  <conditionalFormatting sqref="X98:X99">
    <cfRule type="expression" dxfId="50" priority="54">
      <formula>UPPER($X$96)="0"</formula>
    </cfRule>
  </conditionalFormatting>
  <conditionalFormatting sqref="Y98:Y99">
    <cfRule type="expression" dxfId="49" priority="53">
      <formula>UPPER($Y$96)="0"</formula>
    </cfRule>
  </conditionalFormatting>
  <conditionalFormatting sqref="Z98:Z99">
    <cfRule type="expression" dxfId="48" priority="52">
      <formula>UPPER($Z$96)="0"</formula>
    </cfRule>
  </conditionalFormatting>
  <conditionalFormatting sqref="AA98:AA99">
    <cfRule type="expression" dxfId="47" priority="51">
      <formula>UPPER($AA$96)="0"</formula>
    </cfRule>
  </conditionalFormatting>
  <conditionalFormatting sqref="AB98:AB99">
    <cfRule type="expression" dxfId="46" priority="50">
      <formula>UPPER($AB$96)="0"</formula>
    </cfRule>
  </conditionalFormatting>
  <conditionalFormatting sqref="AC98:AC99">
    <cfRule type="expression" dxfId="45" priority="49">
      <formula>UPPER($AC$96)="0"</formula>
    </cfRule>
  </conditionalFormatting>
  <conditionalFormatting sqref="AD98:AD99">
    <cfRule type="expression" dxfId="44" priority="48">
      <formula>UPPER($AD$96)="0"</formula>
    </cfRule>
  </conditionalFormatting>
  <conditionalFormatting sqref="AE98:AE99">
    <cfRule type="expression" dxfId="43" priority="47">
      <formula>UPPER($AE$96)="0"</formula>
    </cfRule>
  </conditionalFormatting>
  <conditionalFormatting sqref="AF98:AF99">
    <cfRule type="expression" dxfId="42" priority="46">
      <formula>UPPER($AF$96)="0"</formula>
    </cfRule>
  </conditionalFormatting>
  <conditionalFormatting sqref="AG98:AG99">
    <cfRule type="expression" dxfId="41" priority="45">
      <formula>UPPER($AG$96)="0"</formula>
    </cfRule>
  </conditionalFormatting>
  <conditionalFormatting sqref="AH98:AH99">
    <cfRule type="expression" dxfId="40" priority="44">
      <formula>UPPER($AH$96)="0"</formula>
    </cfRule>
  </conditionalFormatting>
  <conditionalFormatting sqref="O68:O69">
    <cfRule type="expression" dxfId="39" priority="20">
      <formula>UPPER($O$66)="n/a"</formula>
    </cfRule>
    <cfRule type="expression" dxfId="38" priority="40">
      <formula>UPPER($O$66)="0"</formula>
    </cfRule>
  </conditionalFormatting>
  <conditionalFormatting sqref="P68:P69">
    <cfRule type="expression" dxfId="37" priority="19">
      <formula>UPPER($P$66)="n/a"</formula>
    </cfRule>
    <cfRule type="expression" dxfId="36" priority="39">
      <formula>UPPER($P$66)="0"</formula>
    </cfRule>
  </conditionalFormatting>
  <conditionalFormatting sqref="Q68:Q69">
    <cfRule type="expression" dxfId="35" priority="18">
      <formula>UPPER($Q$66)="n/a"</formula>
    </cfRule>
    <cfRule type="expression" dxfId="34" priority="38">
      <formula>UPPER($Q$66)="0"</formula>
    </cfRule>
  </conditionalFormatting>
  <conditionalFormatting sqref="R68:R69">
    <cfRule type="expression" dxfId="33" priority="17">
      <formula>UPPER($R$66)="n/a"</formula>
    </cfRule>
    <cfRule type="expression" dxfId="32" priority="37">
      <formula>UPPER($R$66)="0"</formula>
    </cfRule>
  </conditionalFormatting>
  <conditionalFormatting sqref="S68:S69">
    <cfRule type="expression" dxfId="31" priority="16">
      <formula>UPPER($S$66)="n/a"</formula>
    </cfRule>
    <cfRule type="expression" dxfId="30" priority="36">
      <formula>UPPER($S$66)="0"</formula>
    </cfRule>
  </conditionalFormatting>
  <conditionalFormatting sqref="T68:T69">
    <cfRule type="expression" dxfId="29" priority="15">
      <formula>UPPER($T$66)="n/a"</formula>
    </cfRule>
    <cfRule type="expression" dxfId="28" priority="35">
      <formula>UPPER($T$66)="0"</formula>
    </cfRule>
  </conditionalFormatting>
  <conditionalFormatting sqref="U68:U69">
    <cfRule type="expression" dxfId="27" priority="14">
      <formula>UPPER($U$66)="n/a"</formula>
    </cfRule>
    <cfRule type="expression" dxfId="26" priority="34">
      <formula>UPPER($U$66)="0"</formula>
    </cfRule>
  </conditionalFormatting>
  <conditionalFormatting sqref="V68:V69">
    <cfRule type="expression" dxfId="25" priority="13">
      <formula>UPPER($V$66)="n/a"</formula>
    </cfRule>
    <cfRule type="expression" dxfId="24" priority="33">
      <formula>UPPER($V$66)="0"</formula>
    </cfRule>
  </conditionalFormatting>
  <conditionalFormatting sqref="W68:W69">
    <cfRule type="expression" dxfId="23" priority="12">
      <formula>UPPER($W$66)="n/a"</formula>
    </cfRule>
    <cfRule type="expression" dxfId="22" priority="32">
      <formula>UPPER($W$66)="0"</formula>
    </cfRule>
  </conditionalFormatting>
  <conditionalFormatting sqref="X68:X69">
    <cfRule type="expression" dxfId="21" priority="11">
      <formula>UPPER($X$66)="n/a"</formula>
    </cfRule>
    <cfRule type="expression" dxfId="20" priority="31">
      <formula>UPPER($X$66)="0"</formula>
    </cfRule>
  </conditionalFormatting>
  <conditionalFormatting sqref="Y68:Y69">
    <cfRule type="expression" dxfId="19" priority="10">
      <formula>UPPER($Y$66)="n/a"</formula>
    </cfRule>
    <cfRule type="expression" dxfId="18" priority="30">
      <formula>UPPER($Y$66)="0"</formula>
    </cfRule>
  </conditionalFormatting>
  <conditionalFormatting sqref="Z68:Z69">
    <cfRule type="expression" dxfId="17" priority="9">
      <formula>UPPER($Z$66)="n/a"</formula>
    </cfRule>
    <cfRule type="expression" dxfId="16" priority="29">
      <formula>UPPER($Z$66)="0"</formula>
    </cfRule>
  </conditionalFormatting>
  <conditionalFormatting sqref="AA68:AA69">
    <cfRule type="expression" dxfId="15" priority="8">
      <formula>UPPER($AA$66)="n/a"</formula>
    </cfRule>
    <cfRule type="expression" dxfId="14" priority="28">
      <formula>UPPER($AA$66)="0"</formula>
    </cfRule>
  </conditionalFormatting>
  <conditionalFormatting sqref="AB68:AB69">
    <cfRule type="expression" dxfId="13" priority="7">
      <formula>UPPER($AB$66)="n/a"</formula>
    </cfRule>
    <cfRule type="expression" dxfId="12" priority="27">
      <formula>UPPER($AB$66)="0"</formula>
    </cfRule>
  </conditionalFormatting>
  <conditionalFormatting sqref="AC68:AC69">
    <cfRule type="expression" dxfId="11" priority="6">
      <formula>UPPER($AC$66)="n/a"</formula>
    </cfRule>
    <cfRule type="expression" dxfId="10" priority="26">
      <formula>UPPER($AC$66)="0"</formula>
    </cfRule>
  </conditionalFormatting>
  <conditionalFormatting sqref="AD68:AD69">
    <cfRule type="expression" dxfId="9" priority="5">
      <formula>UPPER($AD$66)="n/a"</formula>
    </cfRule>
    <cfRule type="expression" dxfId="8" priority="25">
      <formula>UPPER($AD$66)="0"</formula>
    </cfRule>
  </conditionalFormatting>
  <conditionalFormatting sqref="AE68:AE69">
    <cfRule type="expression" dxfId="7" priority="4">
      <formula>UPPER($AE$66)="n/a"</formula>
    </cfRule>
    <cfRule type="expression" dxfId="6" priority="24">
      <formula>UPPER($AE$66)="0"</formula>
    </cfRule>
  </conditionalFormatting>
  <conditionalFormatting sqref="AF68:AF69">
    <cfRule type="expression" dxfId="5" priority="3">
      <formula>UPPER($AF$66)="n/a"</formula>
    </cfRule>
    <cfRule type="expression" dxfId="4" priority="23">
      <formula>UPPER($AF$66)="0"</formula>
    </cfRule>
  </conditionalFormatting>
  <conditionalFormatting sqref="AG68:AG69">
    <cfRule type="expression" dxfId="3" priority="2">
      <formula>UPPER($AG$66)="n/a"</formula>
    </cfRule>
    <cfRule type="expression" dxfId="2" priority="22">
      <formula>UPPER($AG$66)="0"</formula>
    </cfRule>
  </conditionalFormatting>
  <conditionalFormatting sqref="AH68:AH69">
    <cfRule type="expression" dxfId="1" priority="1">
      <formula>UPPER($AH$66)="n/a"</formula>
    </cfRule>
    <cfRule type="expression" dxfId="0" priority="21">
      <formula>UPPER($AH$66)="0"</formula>
    </cfRule>
  </conditionalFormatting>
  <dataValidations xWindow="1006" yWindow="734" count="6">
    <dataValidation type="list" allowBlank="1" showInputMessage="1" showErrorMessage="1" promptTitle="Patient ID" prompt="Select:_x000a_1 if Wearing ID band_x000a_2 if Photo ID_x000a_3 if Other technology_x000a_4 if Not wearing ID_x000a_5 if None present" sqref="O85:AH85">
      <formula1>"1,2,3,4,5"</formula1>
    </dataValidation>
    <dataValidation type="list" allowBlank="1" showInputMessage="1" showErrorMessage="1" promptTitle="Patient ID details" prompt="Select:_x000a_1 if Yes_x000a_0 if No_x000a_2 if Unable to verify at bedside" sqref="O98:AH98">
      <formula1>"1,0,2"</formula1>
    </dataValidation>
    <dataValidation type="list" allowBlank="1" showInputMessage="1" showErrorMessage="1" promptTitle="Yes or No" prompt="Select:_x000a_1 if Yes_x000a_0 if No_x000a_" sqref="O117:AH118 O36:AH40 O31:AH32 O49:AH56 O42:AH44 O91:AH93 O127:AH131 O89:AH89 O86:AH87 O95:AH96 O63:AH64 O120:AH120 O46:AH46 O58:AH60">
      <formula1>"1,0"</formula1>
    </dataValidation>
    <dataValidation type="list" allowBlank="1" showInputMessage="1" showErrorMessage="1" promptTitle="Yes, No or N/A" prompt="Select:_x000a_1 if Yes_x000a_0 if No_x000a_n/a if Not applicable" sqref="O102:AH102 O33:AH33 O47:AH47 O61:AH61 O108:AH113">
      <formula1>"1,0,n/a"</formula1>
    </dataValidation>
    <dataValidation type="list" allowBlank="1" showInputMessage="1" showErrorMessage="1" promptTitle="Yes, No or n/a" prompt="Select:_x000a_1 if Yes_x000a_0 if No_x000a_n/a if Not applicable" sqref="O72:AH80 O66:AH68 O70:AH70">
      <formula1>"1,0,n/a"</formula1>
    </dataValidation>
    <dataValidation type="list" allowBlank="1" showInputMessage="1" showErrorMessage="1" promptTitle="Yes or No" prompt="Select:_x000a_1 if Yes_x000a_0 if No" sqref="O104:AH104">
      <formula1>"1,0"</formula1>
    </dataValidation>
  </dataValidations>
  <pageMargins left="0.39370078740157483" right="0.39370078740157483" top="0.39370078740157483" bottom="0.70866141732283472" header="0.31496062992125984" footer="0"/>
  <pageSetup paperSize="9" scale="28" fitToHeight="0" orientation="portrait" r:id="rId1"/>
  <headerFooter>
    <oddFooter>&amp;LNSQHS Standards Edition 2 Version 1.0 - Standard 6 Communicating for Safety
Page &amp;P of &amp;N&amp;CPrinted copies are uncontrolled&amp;R&amp;G</oddFooter>
  </headerFooter>
  <ignoredErrors>
    <ignoredError sqref="AK47" formula="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125"/>
  <sheetViews>
    <sheetView zoomScaleNormal="100" workbookViewId="0"/>
  </sheetViews>
  <sheetFormatPr defaultColWidth="9.140625" defaultRowHeight="12.75" x14ac:dyDescent="0.2"/>
  <cols>
    <col min="1" max="1" width="2.7109375" style="1" customWidth="1"/>
    <col min="2" max="14" width="7.7109375" style="1" customWidth="1"/>
    <col min="15" max="16" width="11.7109375" style="1" customWidth="1"/>
    <col min="17" max="17" width="14.7109375" style="1" customWidth="1"/>
    <col min="18" max="16384" width="9.140625" style="1"/>
  </cols>
  <sheetData>
    <row r="1" spans="1:17" x14ac:dyDescent="0.2">
      <c r="A1" s="4"/>
      <c r="B1" s="4"/>
      <c r="C1" s="4"/>
      <c r="D1" s="4"/>
      <c r="E1" s="4"/>
      <c r="F1" s="4"/>
      <c r="G1" s="4"/>
      <c r="H1" s="4"/>
      <c r="I1" s="4"/>
      <c r="J1" s="4"/>
      <c r="K1" s="4"/>
      <c r="L1" s="4"/>
      <c r="M1" s="4"/>
      <c r="N1" s="4"/>
      <c r="O1" s="4"/>
      <c r="P1" s="4"/>
      <c r="Q1" s="4"/>
    </row>
    <row r="2" spans="1:17" x14ac:dyDescent="0.2">
      <c r="A2" s="4"/>
      <c r="B2" s="4"/>
      <c r="C2" s="4"/>
      <c r="D2" s="4"/>
      <c r="E2" s="4"/>
      <c r="F2" s="4"/>
      <c r="G2" s="4"/>
      <c r="H2" s="4"/>
      <c r="I2" s="4"/>
      <c r="J2" s="4"/>
      <c r="K2" s="4"/>
      <c r="L2" s="4"/>
      <c r="M2" s="4"/>
      <c r="N2" s="4"/>
      <c r="O2" s="4"/>
      <c r="P2" s="4"/>
      <c r="Q2" s="4"/>
    </row>
    <row r="3" spans="1:17" x14ac:dyDescent="0.2">
      <c r="A3" s="4"/>
      <c r="B3" s="4"/>
      <c r="C3" s="4"/>
      <c r="D3" s="4"/>
      <c r="E3" s="4"/>
      <c r="F3" s="4"/>
      <c r="G3" s="4"/>
      <c r="H3" s="4"/>
      <c r="I3" s="4"/>
      <c r="J3" s="4"/>
      <c r="K3" s="4"/>
      <c r="L3" s="4"/>
      <c r="M3" s="4"/>
      <c r="N3" s="4"/>
      <c r="O3" s="4"/>
      <c r="P3" s="4"/>
      <c r="Q3" s="4"/>
    </row>
    <row r="4" spans="1:17" x14ac:dyDescent="0.2">
      <c r="A4" s="4"/>
      <c r="B4" s="4"/>
      <c r="C4" s="4"/>
      <c r="D4" s="4"/>
      <c r="E4" s="4"/>
      <c r="F4" s="4"/>
      <c r="G4" s="4"/>
      <c r="H4" s="4"/>
      <c r="I4" s="4"/>
      <c r="J4" s="4"/>
      <c r="K4" s="4"/>
      <c r="L4" s="4"/>
      <c r="M4" s="4"/>
      <c r="N4" s="4"/>
      <c r="O4" s="4"/>
      <c r="P4" s="4"/>
      <c r="Q4" s="4"/>
    </row>
    <row r="5" spans="1:17" x14ac:dyDescent="0.2">
      <c r="A5" s="4"/>
      <c r="B5" s="4"/>
      <c r="C5" s="4"/>
      <c r="D5" s="4"/>
      <c r="E5" s="4"/>
      <c r="F5" s="4"/>
      <c r="G5" s="4"/>
      <c r="H5" s="4"/>
      <c r="I5" s="4"/>
      <c r="J5" s="4"/>
      <c r="K5" s="4"/>
      <c r="L5" s="4"/>
      <c r="M5" s="4"/>
      <c r="N5" s="4"/>
      <c r="O5" s="4"/>
      <c r="P5" s="4"/>
      <c r="Q5" s="4"/>
    </row>
    <row r="6" spans="1:17" x14ac:dyDescent="0.2">
      <c r="A6" s="4"/>
      <c r="B6" s="4"/>
      <c r="C6" s="4"/>
      <c r="D6" s="4"/>
      <c r="E6" s="4"/>
      <c r="F6" s="4"/>
      <c r="G6" s="4"/>
      <c r="H6" s="4"/>
      <c r="I6" s="4"/>
      <c r="J6" s="4"/>
      <c r="K6" s="4"/>
      <c r="L6" s="4"/>
      <c r="M6" s="4"/>
      <c r="N6" s="4"/>
      <c r="O6" s="4"/>
      <c r="P6" s="4"/>
      <c r="Q6" s="4"/>
    </row>
    <row r="7" spans="1:17" x14ac:dyDescent="0.2">
      <c r="A7" s="4"/>
      <c r="B7" s="4"/>
      <c r="C7" s="4"/>
      <c r="D7" s="4"/>
      <c r="E7" s="4"/>
      <c r="F7" s="4"/>
      <c r="G7" s="4"/>
      <c r="H7" s="4"/>
      <c r="I7" s="4"/>
      <c r="J7" s="4"/>
      <c r="K7" s="4"/>
      <c r="L7" s="4"/>
      <c r="M7" s="4"/>
      <c r="N7" s="4"/>
      <c r="O7" s="4"/>
      <c r="P7" s="4"/>
      <c r="Q7" s="4"/>
    </row>
    <row r="8" spans="1:17" x14ac:dyDescent="0.2">
      <c r="A8" s="4"/>
      <c r="B8" s="4"/>
      <c r="C8" s="4"/>
      <c r="D8" s="4"/>
      <c r="E8" s="4"/>
      <c r="F8" s="4"/>
      <c r="G8" s="4"/>
      <c r="H8" s="4"/>
      <c r="I8" s="4"/>
      <c r="J8" s="4"/>
      <c r="K8" s="4"/>
      <c r="L8" s="4"/>
      <c r="M8" s="4"/>
      <c r="N8" s="4"/>
      <c r="O8" s="4"/>
      <c r="P8" s="4"/>
      <c r="Q8" s="4"/>
    </row>
    <row r="9" spans="1:17" x14ac:dyDescent="0.2">
      <c r="A9" s="4"/>
      <c r="B9" s="4"/>
      <c r="C9" s="4"/>
      <c r="D9" s="4"/>
      <c r="E9" s="4"/>
      <c r="F9" s="4"/>
      <c r="G9" s="4"/>
      <c r="H9" s="4"/>
      <c r="I9" s="4"/>
      <c r="J9" s="4"/>
      <c r="K9" s="4"/>
      <c r="L9" s="4"/>
      <c r="M9" s="4"/>
      <c r="N9" s="4"/>
      <c r="O9" s="4"/>
      <c r="P9" s="4"/>
      <c r="Q9" s="4"/>
    </row>
    <row r="10" spans="1:17" x14ac:dyDescent="0.2">
      <c r="A10" s="4"/>
      <c r="B10" s="4"/>
      <c r="C10" s="4"/>
      <c r="D10" s="4"/>
      <c r="E10" s="4"/>
      <c r="F10" s="4"/>
      <c r="G10" s="4"/>
      <c r="H10" s="4"/>
      <c r="I10" s="4"/>
      <c r="J10" s="4"/>
      <c r="K10" s="4"/>
      <c r="L10" s="4"/>
      <c r="M10" s="4"/>
      <c r="N10" s="4"/>
      <c r="O10" s="4"/>
      <c r="P10" s="4"/>
      <c r="Q10" s="4"/>
    </row>
    <row r="11" spans="1:17" x14ac:dyDescent="0.2">
      <c r="A11" s="4"/>
      <c r="B11" s="4"/>
      <c r="C11" s="4"/>
      <c r="D11" s="4"/>
      <c r="E11" s="4"/>
      <c r="F11" s="4"/>
      <c r="G11" s="4"/>
      <c r="H11" s="4"/>
      <c r="I11" s="4"/>
      <c r="J11" s="4"/>
      <c r="K11" s="4"/>
      <c r="L11" s="4"/>
      <c r="M11" s="4"/>
      <c r="N11" s="4"/>
      <c r="O11" s="4"/>
      <c r="P11" s="4"/>
      <c r="Q11" s="4"/>
    </row>
    <row r="12" spans="1:17" x14ac:dyDescent="0.2">
      <c r="A12" s="4"/>
      <c r="B12" s="4"/>
      <c r="C12" s="4"/>
      <c r="D12" s="4"/>
      <c r="E12" s="4"/>
      <c r="F12" s="4"/>
      <c r="G12" s="4"/>
      <c r="H12" s="4"/>
      <c r="I12" s="4"/>
      <c r="J12" s="4"/>
      <c r="K12" s="4"/>
      <c r="L12" s="4"/>
      <c r="M12" s="4"/>
      <c r="N12" s="4"/>
      <c r="O12" s="4"/>
      <c r="P12" s="4"/>
      <c r="Q12" s="4"/>
    </row>
    <row r="13" spans="1:17" x14ac:dyDescent="0.2">
      <c r="A13" s="4"/>
      <c r="B13" s="4"/>
      <c r="C13" s="4"/>
      <c r="D13" s="4"/>
      <c r="E13" s="4"/>
      <c r="F13" s="4"/>
      <c r="G13" s="4"/>
      <c r="H13" s="4"/>
      <c r="I13" s="4"/>
      <c r="J13" s="4"/>
      <c r="K13" s="4"/>
      <c r="L13" s="4"/>
      <c r="M13" s="4"/>
      <c r="N13" s="4"/>
      <c r="O13" s="4"/>
      <c r="P13" s="4"/>
      <c r="Q13" s="4"/>
    </row>
    <row r="14" spans="1:17" x14ac:dyDescent="0.2">
      <c r="A14" s="4"/>
      <c r="B14" s="4"/>
      <c r="C14" s="4"/>
      <c r="D14" s="4"/>
      <c r="E14" s="4"/>
      <c r="F14" s="4"/>
      <c r="G14" s="4"/>
      <c r="H14" s="4"/>
      <c r="I14" s="4"/>
      <c r="J14" s="4"/>
      <c r="K14" s="4"/>
      <c r="L14" s="4"/>
      <c r="M14" s="4"/>
      <c r="N14" s="4"/>
      <c r="O14" s="4"/>
      <c r="P14" s="4"/>
      <c r="Q14" s="4"/>
    </row>
    <row r="15" spans="1:17" x14ac:dyDescent="0.2">
      <c r="A15" s="4"/>
      <c r="B15" s="4"/>
      <c r="C15" s="4"/>
      <c r="D15" s="4"/>
      <c r="E15" s="4"/>
      <c r="F15" s="4"/>
      <c r="G15" s="4"/>
      <c r="H15" s="4"/>
      <c r="I15" s="4"/>
      <c r="J15" s="4"/>
      <c r="K15" s="4"/>
      <c r="L15" s="4"/>
      <c r="M15" s="4"/>
      <c r="N15" s="4"/>
      <c r="O15" s="4"/>
      <c r="P15" s="4"/>
      <c r="Q15" s="4"/>
    </row>
    <row r="16" spans="1:17" x14ac:dyDescent="0.2">
      <c r="A16" s="4"/>
      <c r="B16" s="4"/>
      <c r="C16" s="4"/>
      <c r="D16" s="4"/>
      <c r="E16" s="4"/>
      <c r="F16" s="4"/>
      <c r="G16" s="4"/>
      <c r="H16" s="4"/>
      <c r="I16" s="4"/>
      <c r="J16" s="4"/>
      <c r="K16" s="4"/>
      <c r="L16" s="4"/>
      <c r="M16" s="4"/>
      <c r="N16" s="4"/>
      <c r="O16" s="4"/>
      <c r="P16" s="4"/>
      <c r="Q16" s="4"/>
    </row>
    <row r="17" spans="1:17" x14ac:dyDescent="0.2">
      <c r="A17" s="4"/>
      <c r="B17" s="4"/>
      <c r="C17" s="4"/>
      <c r="D17" s="4"/>
      <c r="E17" s="4"/>
      <c r="F17" s="4"/>
      <c r="G17" s="4"/>
      <c r="H17" s="4"/>
      <c r="I17" s="4"/>
      <c r="J17" s="4"/>
      <c r="K17" s="4"/>
      <c r="L17" s="4"/>
      <c r="M17" s="4"/>
      <c r="N17" s="4"/>
      <c r="O17" s="4"/>
      <c r="P17" s="4"/>
      <c r="Q17" s="4"/>
    </row>
    <row r="18" spans="1:17" x14ac:dyDescent="0.2">
      <c r="A18" s="4"/>
      <c r="B18" s="4"/>
      <c r="C18" s="4"/>
      <c r="D18" s="4"/>
      <c r="E18" s="4"/>
      <c r="F18" s="4"/>
      <c r="G18" s="4"/>
      <c r="H18" s="4"/>
      <c r="I18" s="4"/>
      <c r="J18" s="4"/>
      <c r="K18" s="4"/>
      <c r="L18" s="4"/>
      <c r="M18" s="4"/>
      <c r="N18" s="4"/>
      <c r="O18" s="4"/>
      <c r="P18" s="4"/>
      <c r="Q18" s="4"/>
    </row>
    <row r="19" spans="1:17" x14ac:dyDescent="0.2">
      <c r="A19" s="4"/>
      <c r="B19" s="4"/>
      <c r="C19" s="4"/>
      <c r="D19" s="4"/>
      <c r="E19" s="4"/>
      <c r="F19" s="4"/>
      <c r="G19" s="4"/>
      <c r="H19" s="4"/>
      <c r="I19" s="4"/>
      <c r="J19" s="4"/>
      <c r="K19" s="4"/>
      <c r="L19" s="4"/>
      <c r="M19" s="4"/>
      <c r="N19" s="4"/>
      <c r="O19" s="4"/>
      <c r="P19" s="4"/>
      <c r="Q19" s="4"/>
    </row>
    <row r="20" spans="1:17" x14ac:dyDescent="0.2">
      <c r="A20" s="4"/>
      <c r="B20" s="4"/>
      <c r="C20" s="4"/>
      <c r="D20" s="4"/>
      <c r="E20" s="4"/>
      <c r="F20" s="4"/>
      <c r="G20" s="4"/>
      <c r="H20" s="4"/>
      <c r="I20" s="4"/>
      <c r="J20" s="4"/>
      <c r="K20" s="4"/>
      <c r="L20" s="4"/>
      <c r="M20" s="4"/>
      <c r="N20" s="4"/>
      <c r="O20" s="4"/>
      <c r="P20" s="4"/>
      <c r="Q20" s="4"/>
    </row>
    <row r="21" spans="1:17" ht="13.5" thickBot="1" x14ac:dyDescent="0.25">
      <c r="A21" s="4"/>
      <c r="B21" s="4"/>
      <c r="C21" s="4"/>
      <c r="D21" s="4"/>
      <c r="E21" s="4"/>
      <c r="F21" s="4"/>
      <c r="G21" s="4"/>
      <c r="H21" s="4"/>
      <c r="I21" s="4"/>
      <c r="J21" s="4"/>
      <c r="K21" s="4"/>
      <c r="L21" s="4"/>
      <c r="M21" s="4"/>
      <c r="N21" s="4"/>
      <c r="O21" s="4"/>
      <c r="P21" s="4"/>
      <c r="Q21" s="4"/>
    </row>
    <row r="22" spans="1:17" x14ac:dyDescent="0.2">
      <c r="A22" s="4"/>
      <c r="B22" s="1423" t="s">
        <v>0</v>
      </c>
      <c r="C22" s="1424"/>
      <c r="D22" s="1424"/>
      <c r="E22" s="1424"/>
      <c r="F22" s="1424"/>
      <c r="G22" s="1424"/>
      <c r="H22" s="1425"/>
      <c r="I22" s="1423" t="s">
        <v>1</v>
      </c>
      <c r="J22" s="1424"/>
      <c r="K22" s="1424"/>
      <c r="L22" s="1424"/>
      <c r="M22" s="1425"/>
      <c r="N22" s="1423" t="s">
        <v>2</v>
      </c>
      <c r="O22" s="1424"/>
      <c r="P22" s="1424"/>
      <c r="Q22" s="1425"/>
    </row>
    <row r="23" spans="1:17" ht="13.5" thickBot="1" x14ac:dyDescent="0.25">
      <c r="A23" s="4"/>
      <c r="B23" s="1429" t="str">
        <f>_xlfn.CONCAT('Ward_Unit Collection'!B19:G19)</f>
        <v/>
      </c>
      <c r="C23" s="1430"/>
      <c r="D23" s="1430"/>
      <c r="E23" s="1430"/>
      <c r="F23" s="1430"/>
      <c r="G23" s="1430"/>
      <c r="H23" s="1431"/>
      <c r="I23" s="1429" t="str">
        <f>_xlfn.CONCAT('Ward_Unit Collection'!H19:K19)</f>
        <v/>
      </c>
      <c r="J23" s="1430"/>
      <c r="K23" s="1430"/>
      <c r="L23" s="1430"/>
      <c r="M23" s="1431"/>
      <c r="N23" s="1426" t="str">
        <f>_xlfn.CONCAT('Ward_Unit Collection'!L19:N19)</f>
        <v/>
      </c>
      <c r="O23" s="1427"/>
      <c r="P23" s="1427"/>
      <c r="Q23" s="1428"/>
    </row>
    <row r="24" spans="1:17" x14ac:dyDescent="0.2">
      <c r="A24" s="4"/>
      <c r="B24" s="829" t="s">
        <v>819</v>
      </c>
      <c r="C24" s="830"/>
      <c r="D24" s="830"/>
      <c r="E24" s="830"/>
      <c r="F24" s="830"/>
      <c r="G24" s="830"/>
      <c r="H24" s="830"/>
      <c r="I24" s="830"/>
      <c r="J24" s="830"/>
      <c r="K24" s="830"/>
      <c r="L24" s="830"/>
      <c r="M24" s="830"/>
      <c r="N24" s="830"/>
      <c r="O24" s="830"/>
      <c r="P24" s="830"/>
      <c r="Q24" s="831"/>
    </row>
    <row r="25" spans="1:17" ht="13.5" thickBot="1" x14ac:dyDescent="0.25">
      <c r="A25" s="4"/>
      <c r="B25" s="934" t="str">
        <f>_xlfn.CONCAT('Ward_Unit Collection'!O28,"; ",'Ward_Unit Collection'!P28,"; ",'Ward_Unit Collection'!Q28,"; ",'Ward_Unit Collection'!R28,"; ",'Ward_Unit Collection'!S28,"; ",'Ward_Unit Collection'!T28,"; ",'Ward_Unit Collection'!U28,"; ",'Ward_Unit Collection'!V28,"; ",'Ward_Unit Collection'!W28,"; ",'Ward_Unit Collection'!X28,"; ",'Ward_Unit Collection'!Y28,"; ",'Ward_Unit Collection'!Z28,"; ",'Ward_Unit Collection'!AA28,"; ",'Ward_Unit Collection'!AB28,"; ",'Ward_Unit Collection'!AC28)</f>
        <v xml:space="preserve">; ; ; ; ; ; ; ; ; ; ; ; ; ; </v>
      </c>
      <c r="C25" s="1420"/>
      <c r="D25" s="1420"/>
      <c r="E25" s="1420"/>
      <c r="F25" s="1420"/>
      <c r="G25" s="1420"/>
      <c r="H25" s="1420"/>
      <c r="I25" s="1420"/>
      <c r="J25" s="1420"/>
      <c r="K25" s="1420"/>
      <c r="L25" s="1420"/>
      <c r="M25" s="1420"/>
      <c r="N25" s="1420"/>
      <c r="O25" s="1420"/>
      <c r="P25" s="1420"/>
      <c r="Q25" s="1421"/>
    </row>
    <row r="26" spans="1:17" ht="13.5" thickBot="1" x14ac:dyDescent="0.25">
      <c r="A26" s="4"/>
      <c r="B26" s="4"/>
      <c r="C26" s="4"/>
      <c r="D26" s="4"/>
      <c r="E26" s="4"/>
      <c r="F26" s="4"/>
      <c r="G26" s="4"/>
      <c r="H26" s="4"/>
      <c r="I26" s="4"/>
      <c r="J26" s="4"/>
      <c r="K26" s="4"/>
      <c r="L26" s="4"/>
      <c r="M26" s="4"/>
      <c r="N26" s="4"/>
      <c r="O26" s="4"/>
      <c r="P26" s="4"/>
      <c r="Q26" s="4"/>
    </row>
    <row r="27" spans="1:17" ht="13.5" thickBot="1" x14ac:dyDescent="0.25">
      <c r="A27" s="4"/>
      <c r="B27" s="1432" t="s">
        <v>26</v>
      </c>
      <c r="C27" s="1433"/>
      <c r="D27" s="1433"/>
      <c r="E27" s="1433"/>
      <c r="F27" s="1433"/>
      <c r="G27" s="1433"/>
      <c r="H27" s="1433"/>
      <c r="I27" s="1433"/>
      <c r="J27" s="1433"/>
      <c r="K27" s="1433"/>
      <c r="L27" s="1433"/>
      <c r="M27" s="1433"/>
      <c r="N27" s="1433"/>
      <c r="O27" s="1433"/>
      <c r="P27" s="1433"/>
      <c r="Q27" s="1434"/>
    </row>
    <row r="28" spans="1:17" ht="13.5" thickBot="1" x14ac:dyDescent="0.25">
      <c r="A28" s="4"/>
      <c r="B28" s="4"/>
      <c r="C28" s="4"/>
      <c r="D28" s="4"/>
      <c r="E28" s="4"/>
      <c r="F28" s="4"/>
      <c r="G28" s="4"/>
      <c r="H28" s="4"/>
      <c r="I28" s="4"/>
      <c r="J28" s="4"/>
      <c r="K28" s="4"/>
      <c r="L28" s="4"/>
      <c r="M28" s="4"/>
      <c r="N28" s="4"/>
      <c r="O28" s="4"/>
      <c r="P28" s="4"/>
      <c r="Q28" s="4"/>
    </row>
    <row r="29" spans="1:17" ht="26.25" thickBot="1" x14ac:dyDescent="0.25">
      <c r="A29" s="4"/>
      <c r="B29" s="1435" t="s">
        <v>20</v>
      </c>
      <c r="C29" s="1436"/>
      <c r="D29" s="1436"/>
      <c r="E29" s="1436"/>
      <c r="F29" s="1436"/>
      <c r="G29" s="1436"/>
      <c r="H29" s="1436"/>
      <c r="I29" s="1436"/>
      <c r="J29" s="1436"/>
      <c r="K29" s="1436"/>
      <c r="L29" s="1436"/>
      <c r="M29" s="1436"/>
      <c r="N29" s="1436"/>
      <c r="O29" s="56" t="s">
        <v>21</v>
      </c>
      <c r="P29" s="57" t="s">
        <v>23</v>
      </c>
      <c r="Q29" s="58" t="s">
        <v>22</v>
      </c>
    </row>
    <row r="30" spans="1:17" ht="25.5" customHeight="1" x14ac:dyDescent="0.2">
      <c r="A30" s="4"/>
      <c r="B30" s="52">
        <v>1</v>
      </c>
      <c r="C30" s="879" t="s">
        <v>604</v>
      </c>
      <c r="D30" s="1402"/>
      <c r="E30" s="1402"/>
      <c r="F30" s="1402"/>
      <c r="G30" s="1402"/>
      <c r="H30" s="1402"/>
      <c r="I30" s="1402"/>
      <c r="J30" s="1402"/>
      <c r="K30" s="1402"/>
      <c r="L30" s="1402"/>
      <c r="M30" s="1402"/>
      <c r="N30" s="1403"/>
      <c r="O30" s="61" t="str">
        <f>IF(Q30=0," ",SUM('Ward_Unit Collection'!AH29))</f>
        <v xml:space="preserve"> </v>
      </c>
      <c r="P30" s="62" t="str">
        <f>IF(Q30=0," ",SUM('Ward_Unit Collection'!AE29))</f>
        <v xml:space="preserve"> </v>
      </c>
      <c r="Q30" s="63">
        <f>SUM('Ward_Unit Collection'!AG29)</f>
        <v>0</v>
      </c>
    </row>
    <row r="31" spans="1:17" ht="25.5" customHeight="1" x14ac:dyDescent="0.2">
      <c r="A31" s="4"/>
      <c r="B31" s="1404">
        <v>1.1000000000000001</v>
      </c>
      <c r="C31" s="878" t="s">
        <v>605</v>
      </c>
      <c r="D31" s="1399"/>
      <c r="E31" s="1399"/>
      <c r="F31" s="1399"/>
      <c r="G31" s="1399"/>
      <c r="H31" s="1399"/>
      <c r="I31" s="1399"/>
      <c r="J31" s="1399"/>
      <c r="K31" s="1399"/>
      <c r="L31" s="1399"/>
      <c r="M31" s="1399"/>
      <c r="N31" s="1400"/>
      <c r="O31" s="64" t="str">
        <f>IF(Q31=0," ",SUM('Ward_Unit Collection'!AH31))</f>
        <v xml:space="preserve"> </v>
      </c>
      <c r="P31" s="55" t="str">
        <f>IF(Q31=0," ",SUM('Ward_Unit Collection'!AE31))</f>
        <v xml:space="preserve"> </v>
      </c>
      <c r="Q31" s="5">
        <f>SUM('Ward_Unit Collection'!AG31)</f>
        <v>0</v>
      </c>
    </row>
    <row r="32" spans="1:17" ht="25.5" customHeight="1" x14ac:dyDescent="0.2">
      <c r="A32" s="4"/>
      <c r="B32" s="1405"/>
      <c r="C32" s="792" t="s">
        <v>606</v>
      </c>
      <c r="D32" s="1422"/>
      <c r="E32" s="1422"/>
      <c r="F32" s="1422"/>
      <c r="G32" s="1422"/>
      <c r="H32" s="1422"/>
      <c r="I32" s="1422"/>
      <c r="J32" s="1422"/>
      <c r="K32" s="1422"/>
      <c r="L32" s="1422"/>
      <c r="M32" s="1422"/>
      <c r="N32" s="1422"/>
      <c r="O32" s="64" t="str">
        <f>IF(Q32=0," ",SUM('Ward_Unit Collection'!AH32))</f>
        <v xml:space="preserve"> </v>
      </c>
      <c r="P32" s="55" t="str">
        <f>IF(Q32=0," ",SUM('Ward_Unit Collection'!AE32))</f>
        <v xml:space="preserve"> </v>
      </c>
      <c r="Q32" s="5">
        <f>SUM('Ward_Unit Collection'!AG32)</f>
        <v>0</v>
      </c>
    </row>
    <row r="33" spans="1:17" ht="25.5" customHeight="1" x14ac:dyDescent="0.2">
      <c r="A33" s="4"/>
      <c r="B33" s="1405"/>
      <c r="C33" s="792" t="s">
        <v>669</v>
      </c>
      <c r="D33" s="1422"/>
      <c r="E33" s="1422"/>
      <c r="F33" s="1422"/>
      <c r="G33" s="1422"/>
      <c r="H33" s="1422"/>
      <c r="I33" s="1422"/>
      <c r="J33" s="1422"/>
      <c r="K33" s="1422"/>
      <c r="L33" s="1422"/>
      <c r="M33" s="1422"/>
      <c r="N33" s="1422"/>
      <c r="O33" s="64" t="str">
        <f>IF(Q33=0," ",SUM('Ward_Unit Collection'!AH33))</f>
        <v xml:space="preserve"> </v>
      </c>
      <c r="P33" s="55" t="str">
        <f>IF(Q33=0," ",SUM('Ward_Unit Collection'!AE33))</f>
        <v xml:space="preserve"> </v>
      </c>
      <c r="Q33" s="5">
        <f>SUM('Ward_Unit Collection'!AG33)</f>
        <v>0</v>
      </c>
    </row>
    <row r="34" spans="1:17" ht="25.5" customHeight="1" x14ac:dyDescent="0.2">
      <c r="A34" s="4"/>
      <c r="B34" s="1405"/>
      <c r="C34" s="792" t="s">
        <v>607</v>
      </c>
      <c r="D34" s="1422"/>
      <c r="E34" s="1422"/>
      <c r="F34" s="1422"/>
      <c r="G34" s="1422"/>
      <c r="H34" s="1422"/>
      <c r="I34" s="1422"/>
      <c r="J34" s="1422"/>
      <c r="K34" s="1422"/>
      <c r="L34" s="1422"/>
      <c r="M34" s="1422"/>
      <c r="N34" s="1422"/>
      <c r="O34" s="64" t="str">
        <f>IF(Q34=0," ",SUM('Ward_Unit Collection'!AH34))</f>
        <v xml:space="preserve"> </v>
      </c>
      <c r="P34" s="55" t="str">
        <f>IF(Q34=0," ",SUM('Ward_Unit Collection'!AE34))</f>
        <v xml:space="preserve"> </v>
      </c>
      <c r="Q34" s="5">
        <f>SUM('Ward_Unit Collection'!AG34)</f>
        <v>0</v>
      </c>
    </row>
    <row r="35" spans="1:17" ht="25.5" customHeight="1" x14ac:dyDescent="0.2">
      <c r="A35" s="4"/>
      <c r="B35" s="1405"/>
      <c r="C35" s="792" t="s">
        <v>608</v>
      </c>
      <c r="D35" s="1422"/>
      <c r="E35" s="1422"/>
      <c r="F35" s="1422"/>
      <c r="G35" s="1422"/>
      <c r="H35" s="1422"/>
      <c r="I35" s="1422"/>
      <c r="J35" s="1422"/>
      <c r="K35" s="1422"/>
      <c r="L35" s="1422"/>
      <c r="M35" s="1422"/>
      <c r="N35" s="1422"/>
      <c r="O35" s="64" t="str">
        <f>IF(Q35=0," ",SUM('Ward_Unit Collection'!AH35))</f>
        <v xml:space="preserve"> </v>
      </c>
      <c r="P35" s="55" t="str">
        <f>IF(Q35=0," ",SUM('Ward_Unit Collection'!AE35))</f>
        <v xml:space="preserve"> </v>
      </c>
      <c r="Q35" s="5">
        <f>SUM('Ward_Unit Collection'!AG35)</f>
        <v>0</v>
      </c>
    </row>
    <row r="36" spans="1:17" ht="25.5" customHeight="1" x14ac:dyDescent="0.2">
      <c r="A36" s="4"/>
      <c r="B36" s="1405"/>
      <c r="C36" s="792" t="s">
        <v>609</v>
      </c>
      <c r="D36" s="1422"/>
      <c r="E36" s="1422"/>
      <c r="F36" s="1422"/>
      <c r="G36" s="1422"/>
      <c r="H36" s="1422"/>
      <c r="I36" s="1422"/>
      <c r="J36" s="1422"/>
      <c r="K36" s="1422"/>
      <c r="L36" s="1422"/>
      <c r="M36" s="1422"/>
      <c r="N36" s="1422"/>
      <c r="O36" s="64" t="str">
        <f>IF(Q36=0," ",SUM('Ward_Unit Collection'!AH36))</f>
        <v xml:space="preserve"> </v>
      </c>
      <c r="P36" s="55" t="str">
        <f>IF(Q36=0," ",SUM('Ward_Unit Collection'!AE36))</f>
        <v xml:space="preserve"> </v>
      </c>
      <c r="Q36" s="5">
        <f>SUM('Ward_Unit Collection'!AG36)</f>
        <v>0</v>
      </c>
    </row>
    <row r="37" spans="1:17" ht="25.5" customHeight="1" x14ac:dyDescent="0.2">
      <c r="A37" s="4"/>
      <c r="B37" s="1405"/>
      <c r="C37" s="792" t="s">
        <v>610</v>
      </c>
      <c r="D37" s="1422"/>
      <c r="E37" s="1422"/>
      <c r="F37" s="1422"/>
      <c r="G37" s="1422"/>
      <c r="H37" s="1422"/>
      <c r="I37" s="1422"/>
      <c r="J37" s="1422"/>
      <c r="K37" s="1422"/>
      <c r="L37" s="1422"/>
      <c r="M37" s="1422"/>
      <c r="N37" s="1422"/>
      <c r="O37" s="64" t="str">
        <f>IF(Q37=0," ",SUM('Ward_Unit Collection'!AH37))</f>
        <v xml:space="preserve"> </v>
      </c>
      <c r="P37" s="55" t="str">
        <f>IF(Q37=0," ",SUM('Ward_Unit Collection'!AE37))</f>
        <v xml:space="preserve"> </v>
      </c>
      <c r="Q37" s="5">
        <f>SUM('Ward_Unit Collection'!AG37)</f>
        <v>0</v>
      </c>
    </row>
    <row r="38" spans="1:17" ht="25.5" customHeight="1" x14ac:dyDescent="0.2">
      <c r="A38" s="4"/>
      <c r="B38" s="1406"/>
      <c r="C38" s="792" t="s">
        <v>611</v>
      </c>
      <c r="D38" s="1422"/>
      <c r="E38" s="1422"/>
      <c r="F38" s="1422"/>
      <c r="G38" s="1422"/>
      <c r="H38" s="1422"/>
      <c r="I38" s="1422"/>
      <c r="J38" s="1422"/>
      <c r="K38" s="1422"/>
      <c r="L38" s="1422"/>
      <c r="M38" s="1422"/>
      <c r="N38" s="1422"/>
      <c r="O38" s="64" t="str">
        <f>IF(Q38=0," ",SUM('Ward_Unit Collection'!AH38))</f>
        <v xml:space="preserve"> </v>
      </c>
      <c r="P38" s="55" t="str">
        <f>IF(Q38=0," ",SUM('Ward_Unit Collection'!AE38))</f>
        <v xml:space="preserve"> </v>
      </c>
      <c r="Q38" s="5">
        <f>SUM('Ward_Unit Collection'!AG38)</f>
        <v>0</v>
      </c>
    </row>
    <row r="39" spans="1:17" x14ac:dyDescent="0.2">
      <c r="A39" s="4"/>
      <c r="B39" s="1366">
        <v>1.2</v>
      </c>
      <c r="C39" s="750" t="s">
        <v>345</v>
      </c>
      <c r="D39" s="1369"/>
      <c r="E39" s="1369"/>
      <c r="F39" s="1369"/>
      <c r="G39" s="1369"/>
      <c r="H39" s="1369"/>
      <c r="I39" s="1369"/>
      <c r="J39" s="1369"/>
      <c r="K39" s="1369"/>
      <c r="L39" s="1369"/>
      <c r="M39" s="1369"/>
      <c r="N39" s="1369"/>
      <c r="O39" s="1382"/>
      <c r="P39" s="1383"/>
      <c r="Q39" s="1384"/>
    </row>
    <row r="40" spans="1:17" x14ac:dyDescent="0.2">
      <c r="A40" s="4"/>
      <c r="B40" s="1367"/>
      <c r="C40" s="1370" t="str">
        <f>_xlfn.CONCAT('Ward_Unit Collection'!O39:O42,"; ",'Ward_Unit Collection'!P39:P42,"; ",'Ward_Unit Collection'!Q39:Q42,"; ",'Ward_Unit Collection'!R39:R42,"; ",'Ward_Unit Collection'!S39:S42,"; ",'Ward_Unit Collection'!T39:T42,"; ",'Ward_Unit Collection'!U39:U42,"; ",'Ward_Unit Collection'!V39:V42,"; ",'Ward_Unit Collection'!W39:W42,"; ",'Ward_Unit Collection'!X39:X42,"; ",'Ward_Unit Collection'!Y39:Y42,"; ",'Ward_Unit Collection'!Z39:Z42,"; ",'Ward_Unit Collection'!AA39:AA42,"; ",'Ward_Unit Collection'!AB39:AB42,"; ",'Ward_Unit Collection'!AC39:AC42)</f>
        <v xml:space="preserve">; ; ; ; ; ; ; ; ; ; ; ; ; ; </v>
      </c>
      <c r="D40" s="1371"/>
      <c r="E40" s="1371"/>
      <c r="F40" s="1371"/>
      <c r="G40" s="1371"/>
      <c r="H40" s="1371"/>
      <c r="I40" s="1371"/>
      <c r="J40" s="1371"/>
      <c r="K40" s="1371"/>
      <c r="L40" s="1371"/>
      <c r="M40" s="1371"/>
      <c r="N40" s="1371"/>
      <c r="O40" s="1385"/>
      <c r="P40" s="1386"/>
      <c r="Q40" s="1387"/>
    </row>
    <row r="41" spans="1:17" x14ac:dyDescent="0.2">
      <c r="A41" s="4"/>
      <c r="B41" s="1367"/>
      <c r="C41" s="1370"/>
      <c r="D41" s="1371"/>
      <c r="E41" s="1371"/>
      <c r="F41" s="1371"/>
      <c r="G41" s="1371"/>
      <c r="H41" s="1371"/>
      <c r="I41" s="1371"/>
      <c r="J41" s="1371"/>
      <c r="K41" s="1371"/>
      <c r="L41" s="1371"/>
      <c r="M41" s="1371"/>
      <c r="N41" s="1371"/>
      <c r="O41" s="1385"/>
      <c r="P41" s="1386"/>
      <c r="Q41" s="1387"/>
    </row>
    <row r="42" spans="1:17" ht="13.5" thickBot="1" x14ac:dyDescent="0.25">
      <c r="A42" s="4"/>
      <c r="B42" s="1368"/>
      <c r="C42" s="1372"/>
      <c r="D42" s="1373"/>
      <c r="E42" s="1373"/>
      <c r="F42" s="1373"/>
      <c r="G42" s="1373"/>
      <c r="H42" s="1373"/>
      <c r="I42" s="1373"/>
      <c r="J42" s="1373"/>
      <c r="K42" s="1373"/>
      <c r="L42" s="1373"/>
      <c r="M42" s="1373"/>
      <c r="N42" s="1373"/>
      <c r="O42" s="1388"/>
      <c r="P42" s="1389"/>
      <c r="Q42" s="1390"/>
    </row>
    <row r="43" spans="1:17" ht="25.5" customHeight="1" thickBot="1" x14ac:dyDescent="0.25">
      <c r="A43" s="4"/>
      <c r="B43" s="60">
        <v>2</v>
      </c>
      <c r="C43" s="1230" t="s">
        <v>352</v>
      </c>
      <c r="D43" s="1415"/>
      <c r="E43" s="1415"/>
      <c r="F43" s="1415"/>
      <c r="G43" s="1415"/>
      <c r="H43" s="1415"/>
      <c r="I43" s="1415"/>
      <c r="J43" s="1415"/>
      <c r="K43" s="1415"/>
      <c r="L43" s="1415"/>
      <c r="M43" s="1415"/>
      <c r="N43" s="1416"/>
      <c r="O43" s="70" t="str">
        <f>IF(Q43=0," ",SUM('Ward_Unit Collection'!AH43))</f>
        <v xml:space="preserve"> </v>
      </c>
      <c r="P43" s="71" t="str">
        <f>IF(Q43=0," ",SUM('Ward_Unit Collection'!AE43))</f>
        <v xml:space="preserve"> </v>
      </c>
      <c r="Q43" s="72">
        <f>SUM('Ward_Unit Collection'!AG43)</f>
        <v>0</v>
      </c>
    </row>
    <row r="44" spans="1:17" ht="25.5" customHeight="1" x14ac:dyDescent="0.2">
      <c r="A44" s="4"/>
      <c r="B44" s="52">
        <v>3</v>
      </c>
      <c r="C44" s="879" t="s">
        <v>612</v>
      </c>
      <c r="D44" s="1402"/>
      <c r="E44" s="1402"/>
      <c r="F44" s="1402"/>
      <c r="G44" s="1402"/>
      <c r="H44" s="1402"/>
      <c r="I44" s="1402"/>
      <c r="J44" s="1402"/>
      <c r="K44" s="1402"/>
      <c r="L44" s="1402"/>
      <c r="M44" s="1402"/>
      <c r="N44" s="1403"/>
      <c r="O44" s="102" t="str">
        <f>IF(Q44=0," ",SUM('Ward_Unit Collection'!AH44))</f>
        <v xml:space="preserve"> </v>
      </c>
      <c r="P44" s="103" t="str">
        <f>IF(Q44=0," ",SUM('Ward_Unit Collection'!AE44))</f>
        <v xml:space="preserve"> </v>
      </c>
      <c r="Q44" s="104">
        <f>SUM('Ward_Unit Collection'!AG44)</f>
        <v>0</v>
      </c>
    </row>
    <row r="45" spans="1:17" ht="25.5" customHeight="1" x14ac:dyDescent="0.2">
      <c r="A45" s="4"/>
      <c r="B45" s="1404">
        <v>3.1</v>
      </c>
      <c r="C45" s="878" t="s">
        <v>618</v>
      </c>
      <c r="D45" s="1399"/>
      <c r="E45" s="1399"/>
      <c r="F45" s="1399"/>
      <c r="G45" s="1399"/>
      <c r="H45" s="1399"/>
      <c r="I45" s="1399"/>
      <c r="J45" s="1399"/>
      <c r="K45" s="1399"/>
      <c r="L45" s="1399"/>
      <c r="M45" s="1399"/>
      <c r="N45" s="1400"/>
      <c r="O45" s="105" t="str">
        <f>IF(Q45=0," ",SUM('Ward_Unit Collection'!AH46))</f>
        <v xml:space="preserve"> </v>
      </c>
      <c r="P45" s="106" t="str">
        <f>IF(Q45=0," ",SUM('Ward_Unit Collection'!AE46))</f>
        <v xml:space="preserve"> </v>
      </c>
      <c r="Q45" s="107">
        <f>SUM('Ward_Unit Collection'!AG46)</f>
        <v>0</v>
      </c>
    </row>
    <row r="46" spans="1:17" ht="25.5" customHeight="1" x14ac:dyDescent="0.2">
      <c r="A46" s="4"/>
      <c r="B46" s="1405"/>
      <c r="C46" s="878" t="s">
        <v>619</v>
      </c>
      <c r="D46" s="1399"/>
      <c r="E46" s="1399"/>
      <c r="F46" s="1399"/>
      <c r="G46" s="1399"/>
      <c r="H46" s="1399"/>
      <c r="I46" s="1399"/>
      <c r="J46" s="1399"/>
      <c r="K46" s="1399"/>
      <c r="L46" s="1399"/>
      <c r="M46" s="1399"/>
      <c r="N46" s="1400"/>
      <c r="O46" s="105" t="str">
        <f>IF(Q46=0," ",SUM('Ward_Unit Collection'!AH47))</f>
        <v xml:space="preserve"> </v>
      </c>
      <c r="P46" s="106" t="str">
        <f>IF(Q46=0," ",SUM('Ward_Unit Collection'!AE47))</f>
        <v xml:space="preserve"> </v>
      </c>
      <c r="Q46" s="107">
        <f>SUM('Ward_Unit Collection'!AG47)</f>
        <v>0</v>
      </c>
    </row>
    <row r="47" spans="1:17" ht="25.5" customHeight="1" x14ac:dyDescent="0.2">
      <c r="A47" s="4"/>
      <c r="B47" s="1405"/>
      <c r="C47" s="878" t="s">
        <v>620</v>
      </c>
      <c r="D47" s="1399"/>
      <c r="E47" s="1399"/>
      <c r="F47" s="1399"/>
      <c r="G47" s="1399"/>
      <c r="H47" s="1399"/>
      <c r="I47" s="1399"/>
      <c r="J47" s="1399"/>
      <c r="K47" s="1399"/>
      <c r="L47" s="1399"/>
      <c r="M47" s="1399"/>
      <c r="N47" s="1400"/>
      <c r="O47" s="105" t="str">
        <f>IF(Q47=0," ",SUM('Ward_Unit Collection'!AH48))</f>
        <v xml:space="preserve"> </v>
      </c>
      <c r="P47" s="106" t="str">
        <f>IF(Q47=0," ",SUM('Ward_Unit Collection'!AE48))</f>
        <v xml:space="preserve"> </v>
      </c>
      <c r="Q47" s="107">
        <f>SUM('Ward_Unit Collection'!AG48)</f>
        <v>0</v>
      </c>
    </row>
    <row r="48" spans="1:17" ht="25.5" customHeight="1" x14ac:dyDescent="0.2">
      <c r="A48" s="4"/>
      <c r="B48" s="1406"/>
      <c r="C48" s="1396" t="s">
        <v>621</v>
      </c>
      <c r="D48" s="1397"/>
      <c r="E48" s="1397"/>
      <c r="F48" s="1397"/>
      <c r="G48" s="1397"/>
      <c r="H48" s="1397"/>
      <c r="I48" s="1397"/>
      <c r="J48" s="1397"/>
      <c r="K48" s="1397"/>
      <c r="L48" s="1397"/>
      <c r="M48" s="1397"/>
      <c r="N48" s="1398"/>
      <c r="O48" s="105" t="str">
        <f>IF(Q48=0," ",SUM('Ward_Unit Collection'!AH49))</f>
        <v xml:space="preserve"> </v>
      </c>
      <c r="P48" s="106" t="str">
        <f>IF(Q48=0," ",SUM('Ward_Unit Collection'!AE49))</f>
        <v xml:space="preserve"> </v>
      </c>
      <c r="Q48" s="107">
        <f>SUM('Ward_Unit Collection'!AG49)</f>
        <v>0</v>
      </c>
    </row>
    <row r="49" spans="1:17" x14ac:dyDescent="0.2">
      <c r="A49" s="4"/>
      <c r="B49" s="1366">
        <v>3.2</v>
      </c>
      <c r="C49" s="750" t="s">
        <v>346</v>
      </c>
      <c r="D49" s="1369"/>
      <c r="E49" s="1369"/>
      <c r="F49" s="1369"/>
      <c r="G49" s="1369"/>
      <c r="H49" s="1369"/>
      <c r="I49" s="1369"/>
      <c r="J49" s="1369"/>
      <c r="K49" s="1369"/>
      <c r="L49" s="1369"/>
      <c r="M49" s="1369"/>
      <c r="N49" s="1369"/>
      <c r="O49" s="1382"/>
      <c r="P49" s="1383"/>
      <c r="Q49" s="1384"/>
    </row>
    <row r="50" spans="1:17" x14ac:dyDescent="0.2">
      <c r="A50" s="4"/>
      <c r="B50" s="1367"/>
      <c r="C50" s="1370" t="str">
        <f>_xlfn.CONCAT('Ward_Unit Collection'!O50:O53,"; ",'Ward_Unit Collection'!P50:P53,"; ",'Ward_Unit Collection'!Q50:Q53,"; ",'Ward_Unit Collection'!R50:R53,"; ",'Ward_Unit Collection'!S50:S53,"; ",'Ward_Unit Collection'!T50:T53,"; ",'Ward_Unit Collection'!U50:U53,"; ",'Ward_Unit Collection'!V50:V53,"; ",'Ward_Unit Collection'!W50:W53,"; ",'Ward_Unit Collection'!X50:X53,"; ",'Ward_Unit Collection'!Y50:Y53,"; ",'Ward_Unit Collection'!Z50:Z53,"; ",'Ward_Unit Collection'!AA50:AA53,"; ",'Ward_Unit Collection'!AB50:AB53,"; ",'Ward_Unit Collection'!AC50:AC53)</f>
        <v xml:space="preserve">; ; ; ; ; ; ; ; ; ; ; ; ; ; </v>
      </c>
      <c r="D50" s="1371"/>
      <c r="E50" s="1371"/>
      <c r="F50" s="1371"/>
      <c r="G50" s="1371"/>
      <c r="H50" s="1371"/>
      <c r="I50" s="1371"/>
      <c r="J50" s="1371"/>
      <c r="K50" s="1371"/>
      <c r="L50" s="1371"/>
      <c r="M50" s="1371"/>
      <c r="N50" s="1371"/>
      <c r="O50" s="1385"/>
      <c r="P50" s="1386"/>
      <c r="Q50" s="1387"/>
    </row>
    <row r="51" spans="1:17" x14ac:dyDescent="0.2">
      <c r="A51" s="4"/>
      <c r="B51" s="1367"/>
      <c r="C51" s="1370"/>
      <c r="D51" s="1371"/>
      <c r="E51" s="1371"/>
      <c r="F51" s="1371"/>
      <c r="G51" s="1371"/>
      <c r="H51" s="1371"/>
      <c r="I51" s="1371"/>
      <c r="J51" s="1371"/>
      <c r="K51" s="1371"/>
      <c r="L51" s="1371"/>
      <c r="M51" s="1371"/>
      <c r="N51" s="1371"/>
      <c r="O51" s="1385"/>
      <c r="P51" s="1386"/>
      <c r="Q51" s="1387"/>
    </row>
    <row r="52" spans="1:17" ht="13.5" thickBot="1" x14ac:dyDescent="0.25">
      <c r="A52" s="4"/>
      <c r="B52" s="1367"/>
      <c r="C52" s="1370"/>
      <c r="D52" s="1371"/>
      <c r="E52" s="1371"/>
      <c r="F52" s="1371"/>
      <c r="G52" s="1371"/>
      <c r="H52" s="1371"/>
      <c r="I52" s="1371"/>
      <c r="J52" s="1371"/>
      <c r="K52" s="1371"/>
      <c r="L52" s="1371"/>
      <c r="M52" s="1371"/>
      <c r="N52" s="1371"/>
      <c r="O52" s="1385"/>
      <c r="P52" s="1386"/>
      <c r="Q52" s="1387"/>
    </row>
    <row r="53" spans="1:17" x14ac:dyDescent="0.2">
      <c r="A53" s="4"/>
      <c r="B53" s="59">
        <v>4</v>
      </c>
      <c r="C53" s="856" t="s">
        <v>622</v>
      </c>
      <c r="D53" s="1417"/>
      <c r="E53" s="1417"/>
      <c r="F53" s="1417"/>
      <c r="G53" s="1417"/>
      <c r="H53" s="1417"/>
      <c r="I53" s="1417"/>
      <c r="J53" s="1417"/>
      <c r="K53" s="1417"/>
      <c r="L53" s="1417"/>
      <c r="M53" s="1417"/>
      <c r="N53" s="1417"/>
      <c r="O53" s="65" t="str">
        <f>IF(Q53=0," ",SUM('Ward_Unit Collection'!AH54))</f>
        <v xml:space="preserve"> </v>
      </c>
      <c r="P53" s="66" t="str">
        <f>IF(Q53=0," ",SUM('Ward_Unit Collection'!AE54))</f>
        <v xml:space="preserve"> </v>
      </c>
      <c r="Q53" s="67">
        <f>SUM('Ward_Unit Collection'!AG54)</f>
        <v>0</v>
      </c>
    </row>
    <row r="54" spans="1:17" ht="39" customHeight="1" x14ac:dyDescent="0.2">
      <c r="A54" s="4"/>
      <c r="B54" s="269">
        <v>4.0999999999999996</v>
      </c>
      <c r="C54" s="861" t="s">
        <v>827</v>
      </c>
      <c r="D54" s="782"/>
      <c r="E54" s="782"/>
      <c r="F54" s="782"/>
      <c r="G54" s="782"/>
      <c r="H54" s="782"/>
      <c r="I54" s="782"/>
      <c r="J54" s="782"/>
      <c r="K54" s="782"/>
      <c r="L54" s="782"/>
      <c r="M54" s="782"/>
      <c r="N54" s="862"/>
      <c r="O54" s="68" t="str">
        <f>IF(Q54=0," ",SUM('Ward_Unit Collection'!AH55))</f>
        <v xml:space="preserve"> </v>
      </c>
      <c r="P54" s="54" t="str">
        <f>IF(Q54=0," ",SUM('Ward_Unit Collection'!AE55))</f>
        <v xml:space="preserve"> </v>
      </c>
      <c r="Q54" s="69">
        <f>SUM('Ward_Unit Collection'!AG55)</f>
        <v>0</v>
      </c>
    </row>
    <row r="55" spans="1:17" x14ac:dyDescent="0.2">
      <c r="A55" s="4"/>
      <c r="B55" s="1418">
        <v>4.2</v>
      </c>
      <c r="C55" s="726" t="s">
        <v>623</v>
      </c>
      <c r="D55" s="1379"/>
      <c r="E55" s="1379"/>
      <c r="F55" s="1379"/>
      <c r="G55" s="1379"/>
      <c r="H55" s="1379"/>
      <c r="I55" s="1379"/>
      <c r="J55" s="1379"/>
      <c r="K55" s="1379"/>
      <c r="L55" s="1379"/>
      <c r="M55" s="1379"/>
      <c r="N55" s="1379"/>
      <c r="O55" s="1382"/>
      <c r="P55" s="1383"/>
      <c r="Q55" s="1384"/>
    </row>
    <row r="56" spans="1:17" x14ac:dyDescent="0.2">
      <c r="A56" s="4"/>
      <c r="B56" s="1408"/>
      <c r="C56" s="1361" t="str">
        <f>_xlfn.CONCAT('Ward_Unit Collection'!O56:O59,"; ",'Ward_Unit Collection'!P56:P59,"; ",'Ward_Unit Collection'!Q56:Q59,"; ",'Ward_Unit Collection'!R56:R59,"; ",'Ward_Unit Collection'!S56:S59,"; ",'Ward_Unit Collection'!T56:T59,"; ",'Ward_Unit Collection'!U56:U59,"; ",'Ward_Unit Collection'!V56:V59,"; ",'Ward_Unit Collection'!W56:W59,"; ",'Ward_Unit Collection'!X56:X59,"; ",'Ward_Unit Collection'!Y56:Y59,"; ",'Ward_Unit Collection'!Z56:Z59,"; ",'Ward_Unit Collection'!AA56:AA59,"; ",'Ward_Unit Collection'!AB56:AB59,"; ",'Ward_Unit Collection'!AC56:AC59)</f>
        <v xml:space="preserve">; ; ; ; ; ; ; ; ; ; ; ; ; ; </v>
      </c>
      <c r="D56" s="1362"/>
      <c r="E56" s="1362"/>
      <c r="F56" s="1362"/>
      <c r="G56" s="1362"/>
      <c r="H56" s="1362"/>
      <c r="I56" s="1362"/>
      <c r="J56" s="1362"/>
      <c r="K56" s="1362"/>
      <c r="L56" s="1362"/>
      <c r="M56" s="1362"/>
      <c r="N56" s="1362"/>
      <c r="O56" s="1385"/>
      <c r="P56" s="1386"/>
      <c r="Q56" s="1387"/>
    </row>
    <row r="57" spans="1:17" x14ac:dyDescent="0.2">
      <c r="A57" s="4"/>
      <c r="B57" s="1408"/>
      <c r="C57" s="1361"/>
      <c r="D57" s="1362"/>
      <c r="E57" s="1362"/>
      <c r="F57" s="1362"/>
      <c r="G57" s="1362"/>
      <c r="H57" s="1362"/>
      <c r="I57" s="1362"/>
      <c r="J57" s="1362"/>
      <c r="K57" s="1362"/>
      <c r="L57" s="1362"/>
      <c r="M57" s="1362"/>
      <c r="N57" s="1362"/>
      <c r="O57" s="1385"/>
      <c r="P57" s="1386"/>
      <c r="Q57" s="1387"/>
    </row>
    <row r="58" spans="1:17" x14ac:dyDescent="0.2">
      <c r="A58" s="4"/>
      <c r="B58" s="1419"/>
      <c r="C58" s="1380"/>
      <c r="D58" s="1381"/>
      <c r="E58" s="1381"/>
      <c r="F58" s="1381"/>
      <c r="G58" s="1381"/>
      <c r="H58" s="1381"/>
      <c r="I58" s="1381"/>
      <c r="J58" s="1381"/>
      <c r="K58" s="1381"/>
      <c r="L58" s="1381"/>
      <c r="M58" s="1381"/>
      <c r="N58" s="1381"/>
      <c r="O58" s="1391"/>
      <c r="P58" s="1392"/>
      <c r="Q58" s="1393"/>
    </row>
    <row r="59" spans="1:17" ht="25.5" customHeight="1" x14ac:dyDescent="0.2">
      <c r="A59" s="4"/>
      <c r="B59" s="1418">
        <v>4.3</v>
      </c>
      <c r="C59" s="860" t="s">
        <v>639</v>
      </c>
      <c r="D59" s="1440"/>
      <c r="E59" s="1440"/>
      <c r="F59" s="1440"/>
      <c r="G59" s="1440"/>
      <c r="H59" s="1440"/>
      <c r="I59" s="1440"/>
      <c r="J59" s="1440"/>
      <c r="K59" s="1440"/>
      <c r="L59" s="1440"/>
      <c r="M59" s="1440"/>
      <c r="N59" s="1440"/>
      <c r="O59" s="68" t="str">
        <f>IF(Q59=0," ",SUM('Ward_Unit Collection'!AH61))</f>
        <v xml:space="preserve"> </v>
      </c>
      <c r="P59" s="54" t="str">
        <f>IF(Q59=0," ",SUM('Ward_Unit Collection'!AE61))</f>
        <v xml:space="preserve"> </v>
      </c>
      <c r="Q59" s="69">
        <f>SUM('Ward_Unit Collection'!AG61)</f>
        <v>0</v>
      </c>
    </row>
    <row r="60" spans="1:17" x14ac:dyDescent="0.2">
      <c r="A60" s="4"/>
      <c r="B60" s="1408"/>
      <c r="C60" s="826" t="s">
        <v>347</v>
      </c>
      <c r="D60" s="1441"/>
      <c r="E60" s="1441"/>
      <c r="F60" s="1441"/>
      <c r="G60" s="1441"/>
      <c r="H60" s="1441"/>
      <c r="I60" s="1441"/>
      <c r="J60" s="1441"/>
      <c r="K60" s="1441"/>
      <c r="L60" s="1441"/>
      <c r="M60" s="1441"/>
      <c r="N60" s="1441"/>
      <c r="O60" s="1382"/>
      <c r="P60" s="1383"/>
      <c r="Q60" s="1384"/>
    </row>
    <row r="61" spans="1:17" x14ac:dyDescent="0.2">
      <c r="A61" s="4"/>
      <c r="B61" s="1408"/>
      <c r="C61" s="1361" t="str">
        <f>_xlfn.CONCAT('Ward_Unit Collection'!O62:O65,"; ",'Ward_Unit Collection'!P62:P65,"; ",'Ward_Unit Collection'!Q62:Q65,"; ",'Ward_Unit Collection'!R62:R65,"; ",'Ward_Unit Collection'!S62:S65,"; ",'Ward_Unit Collection'!T62:T65,"; ",'Ward_Unit Collection'!U62:U65,"; ",'Ward_Unit Collection'!V62:V65,"; ",'Ward_Unit Collection'!W62:W65,"; ",'Ward_Unit Collection'!X62:X65,"; ",'Ward_Unit Collection'!Y62:Y65,"; ",'Ward_Unit Collection'!Z62:Z65,"; ",'Ward_Unit Collection'!AA62:AA65,"; ",'Ward_Unit Collection'!AB62:AB65,"; ",'Ward_Unit Collection'!AC62:AC65)</f>
        <v xml:space="preserve">; ; ; ; ; ; ; ; ; ; ; ; ; ; </v>
      </c>
      <c r="D61" s="1362"/>
      <c r="E61" s="1362"/>
      <c r="F61" s="1362"/>
      <c r="G61" s="1362"/>
      <c r="H61" s="1362"/>
      <c r="I61" s="1362"/>
      <c r="J61" s="1362"/>
      <c r="K61" s="1362"/>
      <c r="L61" s="1362"/>
      <c r="M61" s="1362"/>
      <c r="N61" s="1362"/>
      <c r="O61" s="1385"/>
      <c r="P61" s="1386"/>
      <c r="Q61" s="1387"/>
    </row>
    <row r="62" spans="1:17" x14ac:dyDescent="0.2">
      <c r="A62" s="4"/>
      <c r="B62" s="1408"/>
      <c r="C62" s="1361"/>
      <c r="D62" s="1362"/>
      <c r="E62" s="1362"/>
      <c r="F62" s="1362"/>
      <c r="G62" s="1362"/>
      <c r="H62" s="1362"/>
      <c r="I62" s="1362"/>
      <c r="J62" s="1362"/>
      <c r="K62" s="1362"/>
      <c r="L62" s="1362"/>
      <c r="M62" s="1362"/>
      <c r="N62" s="1362"/>
      <c r="O62" s="1385"/>
      <c r="P62" s="1386"/>
      <c r="Q62" s="1387"/>
    </row>
    <row r="63" spans="1:17" x14ac:dyDescent="0.2">
      <c r="A63" s="4"/>
      <c r="B63" s="1408"/>
      <c r="C63" s="1380"/>
      <c r="D63" s="1381"/>
      <c r="E63" s="1381"/>
      <c r="F63" s="1381"/>
      <c r="G63" s="1381"/>
      <c r="H63" s="1381"/>
      <c r="I63" s="1381"/>
      <c r="J63" s="1381"/>
      <c r="K63" s="1381"/>
      <c r="L63" s="1381"/>
      <c r="M63" s="1381"/>
      <c r="N63" s="1381"/>
      <c r="O63" s="1391"/>
      <c r="P63" s="1392"/>
      <c r="Q63" s="1393"/>
    </row>
    <row r="64" spans="1:17" ht="25.5" customHeight="1" x14ac:dyDescent="0.2">
      <c r="A64" s="4"/>
      <c r="B64" s="1408"/>
      <c r="C64" s="806" t="s">
        <v>624</v>
      </c>
      <c r="D64" s="1442"/>
      <c r="E64" s="1442"/>
      <c r="F64" s="1442"/>
      <c r="G64" s="1442"/>
      <c r="H64" s="1442"/>
      <c r="I64" s="1442"/>
      <c r="J64" s="1442"/>
      <c r="K64" s="1442"/>
      <c r="L64" s="1442"/>
      <c r="M64" s="1442"/>
      <c r="N64" s="1442"/>
      <c r="O64" s="68" t="str">
        <f>IF(Q64=0," ",SUM('Ward_Unit Collection'!AH66))</f>
        <v xml:space="preserve"> </v>
      </c>
      <c r="P64" s="54" t="str">
        <f>IF(Q64=0," ",SUM('Ward_Unit Collection'!AE66))</f>
        <v xml:space="preserve"> </v>
      </c>
      <c r="Q64" s="69">
        <f>SUM('Ward_Unit Collection'!AG66)</f>
        <v>0</v>
      </c>
    </row>
    <row r="65" spans="1:17" ht="25.5" customHeight="1" x14ac:dyDescent="0.2">
      <c r="A65" s="4"/>
      <c r="B65" s="1408"/>
      <c r="C65" s="775" t="s">
        <v>625</v>
      </c>
      <c r="D65" s="1443"/>
      <c r="E65" s="1443"/>
      <c r="F65" s="1443"/>
      <c r="G65" s="1443"/>
      <c r="H65" s="1443"/>
      <c r="I65" s="1443"/>
      <c r="J65" s="1443"/>
      <c r="K65" s="1443"/>
      <c r="L65" s="1443"/>
      <c r="M65" s="1443"/>
      <c r="N65" s="1443"/>
      <c r="O65" s="68" t="str">
        <f>IF(Q65=0," ",SUM('Ward_Unit Collection'!AH67))</f>
        <v xml:space="preserve"> </v>
      </c>
      <c r="P65" s="54" t="str">
        <f>IF(Q65=0," ",SUM('Ward_Unit Collection'!AE67))</f>
        <v xml:space="preserve"> </v>
      </c>
      <c r="Q65" s="69">
        <f>SUM('Ward_Unit Collection'!AG67)</f>
        <v>0</v>
      </c>
    </row>
    <row r="66" spans="1:17" ht="25.5" customHeight="1" x14ac:dyDescent="0.2">
      <c r="A66" s="4"/>
      <c r="B66" s="1408"/>
      <c r="C66" s="775" t="s">
        <v>626</v>
      </c>
      <c r="D66" s="1443"/>
      <c r="E66" s="1443"/>
      <c r="F66" s="1443"/>
      <c r="G66" s="1443"/>
      <c r="H66" s="1443"/>
      <c r="I66" s="1443"/>
      <c r="J66" s="1443"/>
      <c r="K66" s="1443"/>
      <c r="L66" s="1443"/>
      <c r="M66" s="1443"/>
      <c r="N66" s="1443"/>
      <c r="O66" s="68" t="str">
        <f>IF(Q66=0," ",SUM('Ward_Unit Collection'!AH68))</f>
        <v xml:space="preserve"> </v>
      </c>
      <c r="P66" s="54" t="str">
        <f>IF(Q66=0," ",SUM('Ward_Unit Collection'!AE68))</f>
        <v xml:space="preserve"> </v>
      </c>
      <c r="Q66" s="69">
        <f>SUM('Ward_Unit Collection'!AG68)</f>
        <v>0</v>
      </c>
    </row>
    <row r="67" spans="1:17" ht="25.5" customHeight="1" x14ac:dyDescent="0.2">
      <c r="A67" s="4"/>
      <c r="B67" s="1408"/>
      <c r="C67" s="827" t="s">
        <v>627</v>
      </c>
      <c r="D67" s="1441"/>
      <c r="E67" s="1441"/>
      <c r="F67" s="1441"/>
      <c r="G67" s="1441"/>
      <c r="H67" s="1441"/>
      <c r="I67" s="1441"/>
      <c r="J67" s="1441"/>
      <c r="K67" s="1441"/>
      <c r="L67" s="1441"/>
      <c r="M67" s="1441"/>
      <c r="N67" s="1441"/>
      <c r="O67" s="68" t="str">
        <f>IF(Q67=0," ",SUM('Ward_Unit Collection'!AH69))</f>
        <v xml:space="preserve"> </v>
      </c>
      <c r="P67" s="54" t="str">
        <f>IF(Q67=0," ",SUM('Ward_Unit Collection'!AE69))</f>
        <v xml:space="preserve"> </v>
      </c>
      <c r="Q67" s="69">
        <f>SUM('Ward_Unit Collection'!AG69)</f>
        <v>0</v>
      </c>
    </row>
    <row r="68" spans="1:17" x14ac:dyDescent="0.2">
      <c r="A68" s="4"/>
      <c r="B68" s="1408"/>
      <c r="C68" s="826" t="s">
        <v>348</v>
      </c>
      <c r="D68" s="1441"/>
      <c r="E68" s="1441"/>
      <c r="F68" s="1441"/>
      <c r="G68" s="1441"/>
      <c r="H68" s="1441"/>
      <c r="I68" s="1441"/>
      <c r="J68" s="1441"/>
      <c r="K68" s="1441"/>
      <c r="L68" s="1441"/>
      <c r="M68" s="1441"/>
      <c r="N68" s="1441"/>
      <c r="O68" s="1382"/>
      <c r="P68" s="1383"/>
      <c r="Q68" s="1384"/>
    </row>
    <row r="69" spans="1:17" x14ac:dyDescent="0.2">
      <c r="A69" s="4"/>
      <c r="B69" s="1408"/>
      <c r="C69" s="1361" t="str">
        <f>_xlfn.CONCAT('Ward_Unit Collection'!O70:O73,"; ",'Ward_Unit Collection'!P70:P73,"; ",'Ward_Unit Collection'!Q70:Q73,"; ",'Ward_Unit Collection'!R70:R73,"; ",'Ward_Unit Collection'!S70:S73,"; ",'Ward_Unit Collection'!T70:T73,"; ",'Ward_Unit Collection'!U70:U73,"; ",'Ward_Unit Collection'!V70:V73,"; ",'Ward_Unit Collection'!W70:W73,"; ",'Ward_Unit Collection'!X70:X73,"; ",'Ward_Unit Collection'!Y70:Y73,"; ",'Ward_Unit Collection'!Z70:Z73,"; ",'Ward_Unit Collection'!AA70:AA73,"; ",'Ward_Unit Collection'!AB70:AB73,"; ",'Ward_Unit Collection'!AC70:AC73)</f>
        <v xml:space="preserve">; ; ; ; ; ; ; ; ; ; ; ; ; ; </v>
      </c>
      <c r="D69" s="1362"/>
      <c r="E69" s="1362"/>
      <c r="F69" s="1362"/>
      <c r="G69" s="1362"/>
      <c r="H69" s="1362"/>
      <c r="I69" s="1362"/>
      <c r="J69" s="1362"/>
      <c r="K69" s="1362"/>
      <c r="L69" s="1362"/>
      <c r="M69" s="1362"/>
      <c r="N69" s="1362"/>
      <c r="O69" s="1385"/>
      <c r="P69" s="1386"/>
      <c r="Q69" s="1387"/>
    </row>
    <row r="70" spans="1:17" x14ac:dyDescent="0.2">
      <c r="A70" s="4"/>
      <c r="B70" s="1408"/>
      <c r="C70" s="1361"/>
      <c r="D70" s="1362"/>
      <c r="E70" s="1362"/>
      <c r="F70" s="1362"/>
      <c r="G70" s="1362"/>
      <c r="H70" s="1362"/>
      <c r="I70" s="1362"/>
      <c r="J70" s="1362"/>
      <c r="K70" s="1362"/>
      <c r="L70" s="1362"/>
      <c r="M70" s="1362"/>
      <c r="N70" s="1362"/>
      <c r="O70" s="1385"/>
      <c r="P70" s="1386"/>
      <c r="Q70" s="1387"/>
    </row>
    <row r="71" spans="1:17" x14ac:dyDescent="0.2">
      <c r="A71" s="4"/>
      <c r="B71" s="1408"/>
      <c r="C71" s="1361"/>
      <c r="D71" s="1362"/>
      <c r="E71" s="1362"/>
      <c r="F71" s="1362"/>
      <c r="G71" s="1362"/>
      <c r="H71" s="1362"/>
      <c r="I71" s="1362"/>
      <c r="J71" s="1362"/>
      <c r="K71" s="1362"/>
      <c r="L71" s="1362"/>
      <c r="M71" s="1362"/>
      <c r="N71" s="1362"/>
      <c r="O71" s="1391"/>
      <c r="P71" s="1392"/>
      <c r="Q71" s="1393"/>
    </row>
    <row r="72" spans="1:17" ht="25.5" customHeight="1" x14ac:dyDescent="0.2">
      <c r="A72" s="4"/>
      <c r="B72" s="1408"/>
      <c r="C72" s="724" t="s">
        <v>809</v>
      </c>
      <c r="D72" s="1444"/>
      <c r="E72" s="1444"/>
      <c r="F72" s="1444"/>
      <c r="G72" s="1444"/>
      <c r="H72" s="1444"/>
      <c r="I72" s="1444"/>
      <c r="J72" s="1444"/>
      <c r="K72" s="1444"/>
      <c r="L72" s="1444"/>
      <c r="M72" s="1444"/>
      <c r="N72" s="1445"/>
      <c r="O72" s="68" t="str">
        <f>IF(Q72=0," ",SUM('Ward_Unit Collection'!AH74))</f>
        <v xml:space="preserve"> </v>
      </c>
      <c r="P72" s="54" t="str">
        <f>IF(Q72=0," ",SUM('Ward_Unit Collection'!AE74))</f>
        <v xml:space="preserve"> </v>
      </c>
      <c r="Q72" s="69">
        <f>SUM('Ward_Unit Collection'!AG74)</f>
        <v>0</v>
      </c>
    </row>
    <row r="73" spans="1:17" x14ac:dyDescent="0.2">
      <c r="A73" s="4"/>
      <c r="B73" s="1419"/>
      <c r="C73" s="724" t="s">
        <v>592</v>
      </c>
      <c r="D73" s="1444"/>
      <c r="E73" s="1444"/>
      <c r="F73" s="1444"/>
      <c r="G73" s="1444"/>
      <c r="H73" s="1444"/>
      <c r="I73" s="1444"/>
      <c r="J73" s="1444"/>
      <c r="K73" s="1444"/>
      <c r="L73" s="1444"/>
      <c r="M73" s="1444"/>
      <c r="N73" s="1445"/>
      <c r="O73" s="68" t="str">
        <f>IF(Q73=0," ",SUM('Ward_Unit Collection'!AH75))</f>
        <v xml:space="preserve"> </v>
      </c>
      <c r="P73" s="54" t="str">
        <f>IF(Q73=0," ",SUM('Ward_Unit Collection'!AE75))</f>
        <v xml:space="preserve"> </v>
      </c>
      <c r="Q73" s="69">
        <f>SUM('Ward_Unit Collection'!AG75)</f>
        <v>0</v>
      </c>
    </row>
    <row r="74" spans="1:17" x14ac:dyDescent="0.2">
      <c r="A74" s="4"/>
      <c r="B74" s="1418">
        <v>4.4000000000000004</v>
      </c>
      <c r="C74" s="726" t="s">
        <v>349</v>
      </c>
      <c r="D74" s="1379"/>
      <c r="E74" s="1379"/>
      <c r="F74" s="1379"/>
      <c r="G74" s="1379"/>
      <c r="H74" s="1379"/>
      <c r="I74" s="1379"/>
      <c r="J74" s="1379"/>
      <c r="K74" s="1379"/>
      <c r="L74" s="1379"/>
      <c r="M74" s="1379"/>
      <c r="N74" s="1379"/>
      <c r="O74" s="1382"/>
      <c r="P74" s="1383"/>
      <c r="Q74" s="1384"/>
    </row>
    <row r="75" spans="1:17" x14ac:dyDescent="0.2">
      <c r="A75" s="4"/>
      <c r="B75" s="1408"/>
      <c r="C75" s="1361" t="str">
        <f>_xlfn.CONCAT('Ward_Unit Collection'!O76:O79,"; ",'Ward_Unit Collection'!P76:P79,"; ",'Ward_Unit Collection'!Q76:Q79,"; ",'Ward_Unit Collection'!R76:R79,"; ",'Ward_Unit Collection'!S76:S79,"; ",'Ward_Unit Collection'!T76:T79,"; ",'Ward_Unit Collection'!U76:U79,"; ",'Ward_Unit Collection'!V76:V79,"; ",'Ward_Unit Collection'!W76:W79,"; ",'Ward_Unit Collection'!X76:X79,"; ",'Ward_Unit Collection'!Y76:Y79,"; ",'Ward_Unit Collection'!Z76:Z79,"; ",'Ward_Unit Collection'!AA76:AA79,"; ",'Ward_Unit Collection'!AB76:AB79,"; ",'Ward_Unit Collection'!AC76:AC79)</f>
        <v xml:space="preserve">; ; ; ; ; ; ; ; ; ; ; ; ; ; </v>
      </c>
      <c r="D75" s="1362"/>
      <c r="E75" s="1362"/>
      <c r="F75" s="1362"/>
      <c r="G75" s="1362"/>
      <c r="H75" s="1362"/>
      <c r="I75" s="1362"/>
      <c r="J75" s="1362"/>
      <c r="K75" s="1362"/>
      <c r="L75" s="1362"/>
      <c r="M75" s="1362"/>
      <c r="N75" s="1362"/>
      <c r="O75" s="1385"/>
      <c r="P75" s="1386"/>
      <c r="Q75" s="1387"/>
    </row>
    <row r="76" spans="1:17" x14ac:dyDescent="0.2">
      <c r="A76" s="4"/>
      <c r="B76" s="1408"/>
      <c r="C76" s="1361"/>
      <c r="D76" s="1362"/>
      <c r="E76" s="1362"/>
      <c r="F76" s="1362"/>
      <c r="G76" s="1362"/>
      <c r="H76" s="1362"/>
      <c r="I76" s="1362"/>
      <c r="J76" s="1362"/>
      <c r="K76" s="1362"/>
      <c r="L76" s="1362"/>
      <c r="M76" s="1362"/>
      <c r="N76" s="1362"/>
      <c r="O76" s="1385"/>
      <c r="P76" s="1386"/>
      <c r="Q76" s="1387"/>
    </row>
    <row r="77" spans="1:17" ht="13.5" thickBot="1" x14ac:dyDescent="0.25">
      <c r="A77" s="4"/>
      <c r="B77" s="1409"/>
      <c r="C77" s="1363"/>
      <c r="D77" s="1364"/>
      <c r="E77" s="1364"/>
      <c r="F77" s="1364"/>
      <c r="G77" s="1364"/>
      <c r="H77" s="1364"/>
      <c r="I77" s="1364"/>
      <c r="J77" s="1364"/>
      <c r="K77" s="1364"/>
      <c r="L77" s="1364"/>
      <c r="M77" s="1364"/>
      <c r="N77" s="1364"/>
      <c r="O77" s="1388"/>
      <c r="P77" s="1389"/>
      <c r="Q77" s="1390"/>
    </row>
    <row r="78" spans="1:17" ht="25.5" customHeight="1" x14ac:dyDescent="0.2">
      <c r="A78" s="4"/>
      <c r="B78" s="52">
        <v>5</v>
      </c>
      <c r="C78" s="813" t="s">
        <v>628</v>
      </c>
      <c r="D78" s="1365"/>
      <c r="E78" s="1365"/>
      <c r="F78" s="1365"/>
      <c r="G78" s="1365"/>
      <c r="H78" s="1365"/>
      <c r="I78" s="1365"/>
      <c r="J78" s="1365"/>
      <c r="K78" s="1365"/>
      <c r="L78" s="1365"/>
      <c r="M78" s="1365"/>
      <c r="N78" s="1365"/>
      <c r="O78" s="61" t="str">
        <f>IF(Q78=0," ",SUM('Ward_Unit Collection'!AH80))</f>
        <v xml:space="preserve"> </v>
      </c>
      <c r="P78" s="62" t="str">
        <f>IF(Q78=0," ",SUM('Ward_Unit Collection'!AE80))</f>
        <v xml:space="preserve"> </v>
      </c>
      <c r="Q78" s="63">
        <f>SUM('Ward_Unit Collection'!AG80)</f>
        <v>0</v>
      </c>
    </row>
    <row r="79" spans="1:17" x14ac:dyDescent="0.2">
      <c r="A79" s="4"/>
      <c r="B79" s="1366">
        <v>5.0999999999999996</v>
      </c>
      <c r="C79" s="750" t="s">
        <v>629</v>
      </c>
      <c r="D79" s="1369"/>
      <c r="E79" s="1369"/>
      <c r="F79" s="1369"/>
      <c r="G79" s="1369"/>
      <c r="H79" s="1369"/>
      <c r="I79" s="1369"/>
      <c r="J79" s="1369"/>
      <c r="K79" s="1369"/>
      <c r="L79" s="1369"/>
      <c r="M79" s="1369"/>
      <c r="N79" s="1369"/>
      <c r="O79" s="1382"/>
      <c r="P79" s="1383"/>
      <c r="Q79" s="1384"/>
    </row>
    <row r="80" spans="1:17" x14ac:dyDescent="0.2">
      <c r="A80" s="4"/>
      <c r="B80" s="1367"/>
      <c r="C80" s="1370" t="str">
        <f>_xlfn.CONCAT('Ward_Unit Collection'!O81:O84,"; ",'Ward_Unit Collection'!P81:P84,"; ",'Ward_Unit Collection'!Q81:Q84,"; ",'Ward_Unit Collection'!R81:R84,"; ",'Ward_Unit Collection'!S81:S84,"; ",'Ward_Unit Collection'!T81:T84,"; ",'Ward_Unit Collection'!U81:U84,"; ",'Ward_Unit Collection'!V81:V84,"; ",'Ward_Unit Collection'!W81:W84,"; ",'Ward_Unit Collection'!X81:X84,"; ",'Ward_Unit Collection'!Y81:Y84,"; ",'Ward_Unit Collection'!Z81:Z84,"; ",'Ward_Unit Collection'!AA81:AA84,"; ",'Ward_Unit Collection'!AB81:AB84,"; ",'Ward_Unit Collection'!AC81:AC84)</f>
        <v xml:space="preserve">; ; ; ; ; ; ; ; ; ; ; ; ; ; </v>
      </c>
      <c r="D80" s="1371"/>
      <c r="E80" s="1371"/>
      <c r="F80" s="1371"/>
      <c r="G80" s="1371"/>
      <c r="H80" s="1371"/>
      <c r="I80" s="1371"/>
      <c r="J80" s="1371"/>
      <c r="K80" s="1371"/>
      <c r="L80" s="1371"/>
      <c r="M80" s="1371"/>
      <c r="N80" s="1371"/>
      <c r="O80" s="1385"/>
      <c r="P80" s="1386"/>
      <c r="Q80" s="1387"/>
    </row>
    <row r="81" spans="1:17" x14ac:dyDescent="0.2">
      <c r="A81" s="4"/>
      <c r="B81" s="1367"/>
      <c r="C81" s="1370"/>
      <c r="D81" s="1371"/>
      <c r="E81" s="1371"/>
      <c r="F81" s="1371"/>
      <c r="G81" s="1371"/>
      <c r="H81" s="1371"/>
      <c r="I81" s="1371"/>
      <c r="J81" s="1371"/>
      <c r="K81" s="1371"/>
      <c r="L81" s="1371"/>
      <c r="M81" s="1371"/>
      <c r="N81" s="1371"/>
      <c r="O81" s="1385"/>
      <c r="P81" s="1386"/>
      <c r="Q81" s="1387"/>
    </row>
    <row r="82" spans="1:17" ht="13.5" thickBot="1" x14ac:dyDescent="0.25">
      <c r="A82" s="4"/>
      <c r="B82" s="1368"/>
      <c r="C82" s="1372"/>
      <c r="D82" s="1373"/>
      <c r="E82" s="1373"/>
      <c r="F82" s="1373"/>
      <c r="G82" s="1373"/>
      <c r="H82" s="1373"/>
      <c r="I82" s="1373"/>
      <c r="J82" s="1373"/>
      <c r="K82" s="1373"/>
      <c r="L82" s="1373"/>
      <c r="M82" s="1373"/>
      <c r="N82" s="1373"/>
      <c r="O82" s="1388"/>
      <c r="P82" s="1389"/>
      <c r="Q82" s="1390"/>
    </row>
    <row r="83" spans="1:17" x14ac:dyDescent="0.2">
      <c r="A83" s="4"/>
      <c r="B83" s="59">
        <v>6</v>
      </c>
      <c r="C83" s="895" t="s">
        <v>630</v>
      </c>
      <c r="D83" s="1374"/>
      <c r="E83" s="1374"/>
      <c r="F83" s="1374"/>
      <c r="G83" s="1374"/>
      <c r="H83" s="1374"/>
      <c r="I83" s="1374"/>
      <c r="J83" s="1374"/>
      <c r="K83" s="1374"/>
      <c r="L83" s="1374"/>
      <c r="M83" s="1374"/>
      <c r="N83" s="1375"/>
      <c r="O83" s="65" t="str">
        <f>IF(Q83=0," ",SUM('Ward_Unit Collection'!AH85))</f>
        <v xml:space="preserve"> </v>
      </c>
      <c r="P83" s="66" t="str">
        <f>IF(Q83=0," ",SUM('Ward_Unit Collection'!AE85))</f>
        <v xml:space="preserve"> </v>
      </c>
      <c r="Q83" s="67">
        <f>SUM('Ward_Unit Collection'!AG85)</f>
        <v>0</v>
      </c>
    </row>
    <row r="84" spans="1:17" x14ac:dyDescent="0.2">
      <c r="A84" s="4"/>
      <c r="B84" s="1376">
        <v>6.1</v>
      </c>
      <c r="C84" s="726" t="s">
        <v>350</v>
      </c>
      <c r="D84" s="1379"/>
      <c r="E84" s="1379"/>
      <c r="F84" s="1379"/>
      <c r="G84" s="1379"/>
      <c r="H84" s="1379"/>
      <c r="I84" s="1379"/>
      <c r="J84" s="1379"/>
      <c r="K84" s="1379"/>
      <c r="L84" s="1379"/>
      <c r="M84" s="1379"/>
      <c r="N84" s="1379"/>
      <c r="O84" s="1382"/>
      <c r="P84" s="1383"/>
      <c r="Q84" s="1384"/>
    </row>
    <row r="85" spans="1:17" x14ac:dyDescent="0.2">
      <c r="A85" s="4"/>
      <c r="B85" s="1377"/>
      <c r="C85" s="1361" t="str">
        <f>_xlfn.CONCAT('Ward_Unit Collection'!O86:O89,"; ",'Ward_Unit Collection'!P86:P89,"; ",'Ward_Unit Collection'!Q86:Q89,"; ",'Ward_Unit Collection'!R86:R89,"; ",'Ward_Unit Collection'!S86:S89,"; ",'Ward_Unit Collection'!T86:T89,"; ",'Ward_Unit Collection'!T86:T89,"; ",'Ward_Unit Collection'!U86:U89,"; ",'Ward_Unit Collection'!V86:V89,"; ",'Ward_Unit Collection'!W86:W89,"; ",'Ward_Unit Collection'!X86:X89,"; ",'Ward_Unit Collection'!Y86:Y89,"; ",'Ward_Unit Collection'!Z86:Z89,"; ",'Ward_Unit Collection'!AA86:AA89,"; ",'Ward_Unit Collection'!AB86:AB89,"; ",'Ward_Unit Collection'!AC86:AC89)</f>
        <v xml:space="preserve">; ; ; ; ; ; ; ; ; ; ; ; ; ; ; </v>
      </c>
      <c r="D85" s="1362"/>
      <c r="E85" s="1362"/>
      <c r="F85" s="1362"/>
      <c r="G85" s="1362"/>
      <c r="H85" s="1362"/>
      <c r="I85" s="1362"/>
      <c r="J85" s="1362"/>
      <c r="K85" s="1362"/>
      <c r="L85" s="1362"/>
      <c r="M85" s="1362"/>
      <c r="N85" s="1362"/>
      <c r="O85" s="1385"/>
      <c r="P85" s="1386"/>
      <c r="Q85" s="1387"/>
    </row>
    <row r="86" spans="1:17" x14ac:dyDescent="0.2">
      <c r="A86" s="4"/>
      <c r="B86" s="1377"/>
      <c r="C86" s="1361"/>
      <c r="D86" s="1362"/>
      <c r="E86" s="1362"/>
      <c r="F86" s="1362"/>
      <c r="G86" s="1362"/>
      <c r="H86" s="1362"/>
      <c r="I86" s="1362"/>
      <c r="J86" s="1362"/>
      <c r="K86" s="1362"/>
      <c r="L86" s="1362"/>
      <c r="M86" s="1362"/>
      <c r="N86" s="1362"/>
      <c r="O86" s="1385"/>
      <c r="P86" s="1386"/>
      <c r="Q86" s="1387"/>
    </row>
    <row r="87" spans="1:17" x14ac:dyDescent="0.2">
      <c r="A87" s="4"/>
      <c r="B87" s="1378"/>
      <c r="C87" s="1380"/>
      <c r="D87" s="1381"/>
      <c r="E87" s="1381"/>
      <c r="F87" s="1381"/>
      <c r="G87" s="1381"/>
      <c r="H87" s="1381"/>
      <c r="I87" s="1381"/>
      <c r="J87" s="1381"/>
      <c r="K87" s="1381"/>
      <c r="L87" s="1381"/>
      <c r="M87" s="1381"/>
      <c r="N87" s="1381"/>
      <c r="O87" s="1391"/>
      <c r="P87" s="1392"/>
      <c r="Q87" s="1393"/>
    </row>
    <row r="88" spans="1:17" x14ac:dyDescent="0.2">
      <c r="A88" s="4"/>
      <c r="B88" s="1376">
        <v>6.2</v>
      </c>
      <c r="C88" s="726" t="s">
        <v>351</v>
      </c>
      <c r="D88" s="1379"/>
      <c r="E88" s="1379"/>
      <c r="F88" s="1379"/>
      <c r="G88" s="1379"/>
      <c r="H88" s="1379"/>
      <c r="I88" s="1379"/>
      <c r="J88" s="1379"/>
      <c r="K88" s="1379"/>
      <c r="L88" s="1379"/>
      <c r="M88" s="1379"/>
      <c r="N88" s="1379"/>
      <c r="O88" s="1382"/>
      <c r="P88" s="1383"/>
      <c r="Q88" s="1384"/>
    </row>
    <row r="89" spans="1:17" x14ac:dyDescent="0.2">
      <c r="A89" s="4"/>
      <c r="B89" s="1377"/>
      <c r="C89" s="1361" t="str">
        <f>_xlfn.CONCAT('Ward_Unit Collection'!O90:O93,"; ",'Ward_Unit Collection'!P90:P93,"; ",'Ward_Unit Collection'!Q90:Q93,"; ",'Ward_Unit Collection'!R90:R93,"; ",'Ward_Unit Collection'!S90:S93,"; ",'Ward_Unit Collection'!T90:T93,"; ",'Ward_Unit Collection'!U90:U93,"; ",'Ward_Unit Collection'!V90:V93,"; ",'Ward_Unit Collection'!W90:W93,"; ",'Ward_Unit Collection'!X90:X93,"; ",'Ward_Unit Collection'!Y90:Y93,"; ",'Ward_Unit Collection'!Z90:Z93,"; ",'Ward_Unit Collection'!AA90:AA93,"; ",'Ward_Unit Collection'!AB90:AB93,"; ",'Ward_Unit Collection'!AC90:AC93)</f>
        <v xml:space="preserve">; ; ; ; ; ; ; ; ; ; ; ; ; ; </v>
      </c>
      <c r="D89" s="1362"/>
      <c r="E89" s="1362"/>
      <c r="F89" s="1362"/>
      <c r="G89" s="1362"/>
      <c r="H89" s="1362"/>
      <c r="I89" s="1362"/>
      <c r="J89" s="1362"/>
      <c r="K89" s="1362"/>
      <c r="L89" s="1362"/>
      <c r="M89" s="1362"/>
      <c r="N89" s="1362"/>
      <c r="O89" s="1385"/>
      <c r="P89" s="1386"/>
      <c r="Q89" s="1387"/>
    </row>
    <row r="90" spans="1:17" x14ac:dyDescent="0.2">
      <c r="A90" s="4"/>
      <c r="B90" s="1377"/>
      <c r="C90" s="1361"/>
      <c r="D90" s="1362"/>
      <c r="E90" s="1362"/>
      <c r="F90" s="1362"/>
      <c r="G90" s="1362"/>
      <c r="H90" s="1362"/>
      <c r="I90" s="1362"/>
      <c r="J90" s="1362"/>
      <c r="K90" s="1362"/>
      <c r="L90" s="1362"/>
      <c r="M90" s="1362"/>
      <c r="N90" s="1362"/>
      <c r="O90" s="1385"/>
      <c r="P90" s="1386"/>
      <c r="Q90" s="1387"/>
    </row>
    <row r="91" spans="1:17" x14ac:dyDescent="0.2">
      <c r="A91" s="4"/>
      <c r="B91" s="1378"/>
      <c r="C91" s="1380"/>
      <c r="D91" s="1381"/>
      <c r="E91" s="1381"/>
      <c r="F91" s="1381"/>
      <c r="G91" s="1381"/>
      <c r="H91" s="1381"/>
      <c r="I91" s="1381"/>
      <c r="J91" s="1381"/>
      <c r="K91" s="1381"/>
      <c r="L91" s="1381"/>
      <c r="M91" s="1381"/>
      <c r="N91" s="1381"/>
      <c r="O91" s="1391"/>
      <c r="P91" s="1392"/>
      <c r="Q91" s="1393"/>
    </row>
    <row r="92" spans="1:17" x14ac:dyDescent="0.2">
      <c r="A92" s="4"/>
      <c r="B92" s="1376">
        <v>6.3</v>
      </c>
      <c r="C92" s="726" t="s">
        <v>631</v>
      </c>
      <c r="D92" s="1379"/>
      <c r="E92" s="1379"/>
      <c r="F92" s="1379"/>
      <c r="G92" s="1379"/>
      <c r="H92" s="1379"/>
      <c r="I92" s="1379"/>
      <c r="J92" s="1379"/>
      <c r="K92" s="1379"/>
      <c r="L92" s="1379"/>
      <c r="M92" s="1379"/>
      <c r="N92" s="1379"/>
      <c r="O92" s="1382"/>
      <c r="P92" s="1383"/>
      <c r="Q92" s="1384"/>
    </row>
    <row r="93" spans="1:17" x14ac:dyDescent="0.2">
      <c r="A93" s="4"/>
      <c r="B93" s="1377"/>
      <c r="C93" s="1361" t="str">
        <f>_xlfn.CONCAT('Ward_Unit Collection'!O94:O97,"; ",'Ward_Unit Collection'!P94:P97,"; ",'Ward_Unit Collection'!Q94:Q97,"; ",'Ward_Unit Collection'!R94:R97,"; ",'Ward_Unit Collection'!S94:S97,"; ",'Ward_Unit Collection'!T94:T97,"; ",'Ward_Unit Collection'!U94:U97,"; ",'Ward_Unit Collection'!V94:V97,"; ",'Ward_Unit Collection'!W94:W97,"; ",'Ward_Unit Collection'!X94:X97,"; ",'Ward_Unit Collection'!Y94:Y97,"; ",'Ward_Unit Collection'!Z94:Z97,"; ",'Ward_Unit Collection'!AA94:AA97,"; ",'Ward_Unit Collection'!AB94:AB97,"; ",'Ward_Unit Collection'!AC94:AC97)</f>
        <v xml:space="preserve">; ; ; ; ; ; ; ; ; ; ; ; ; ; </v>
      </c>
      <c r="D93" s="1362"/>
      <c r="E93" s="1362"/>
      <c r="F93" s="1362"/>
      <c r="G93" s="1362"/>
      <c r="H93" s="1362"/>
      <c r="I93" s="1362"/>
      <c r="J93" s="1362"/>
      <c r="K93" s="1362"/>
      <c r="L93" s="1362"/>
      <c r="M93" s="1362"/>
      <c r="N93" s="1362"/>
      <c r="O93" s="1385"/>
      <c r="P93" s="1386"/>
      <c r="Q93" s="1387"/>
    </row>
    <row r="94" spans="1:17" x14ac:dyDescent="0.2">
      <c r="A94" s="4"/>
      <c r="B94" s="1377"/>
      <c r="C94" s="1361"/>
      <c r="D94" s="1362"/>
      <c r="E94" s="1362"/>
      <c r="F94" s="1362"/>
      <c r="G94" s="1362"/>
      <c r="H94" s="1362"/>
      <c r="I94" s="1362"/>
      <c r="J94" s="1362"/>
      <c r="K94" s="1362"/>
      <c r="L94" s="1362"/>
      <c r="M94" s="1362"/>
      <c r="N94" s="1362"/>
      <c r="O94" s="1385"/>
      <c r="P94" s="1386"/>
      <c r="Q94" s="1387"/>
    </row>
    <row r="95" spans="1:17" ht="13.5" thickBot="1" x14ac:dyDescent="0.25">
      <c r="A95" s="4"/>
      <c r="B95" s="1401"/>
      <c r="C95" s="1363"/>
      <c r="D95" s="1364"/>
      <c r="E95" s="1364"/>
      <c r="F95" s="1364"/>
      <c r="G95" s="1364"/>
      <c r="H95" s="1364"/>
      <c r="I95" s="1364"/>
      <c r="J95" s="1364"/>
      <c r="K95" s="1364"/>
      <c r="L95" s="1364"/>
      <c r="M95" s="1364"/>
      <c r="N95" s="1364"/>
      <c r="O95" s="1388"/>
      <c r="P95" s="1389"/>
      <c r="Q95" s="1390"/>
    </row>
    <row r="96" spans="1:17" ht="25.5" customHeight="1" x14ac:dyDescent="0.2">
      <c r="A96" s="4"/>
      <c r="B96" s="52">
        <v>7</v>
      </c>
      <c r="C96" s="879" t="s">
        <v>632</v>
      </c>
      <c r="D96" s="1402"/>
      <c r="E96" s="1402"/>
      <c r="F96" s="1402"/>
      <c r="G96" s="1402"/>
      <c r="H96" s="1402"/>
      <c r="I96" s="1402"/>
      <c r="J96" s="1402"/>
      <c r="K96" s="1402"/>
      <c r="L96" s="1402"/>
      <c r="M96" s="1402"/>
      <c r="N96" s="1403"/>
      <c r="O96" s="61" t="str">
        <f>IF(Q96=0," ",SUM('Ward_Unit Collection'!AH98))</f>
        <v xml:space="preserve"> </v>
      </c>
      <c r="P96" s="62" t="str">
        <f>IF(Q96=0," ",SUM('Ward_Unit Collection'!AE98))</f>
        <v xml:space="preserve"> </v>
      </c>
      <c r="Q96" s="63">
        <f>SUM('Ward_Unit Collection'!AG98)</f>
        <v>0</v>
      </c>
    </row>
    <row r="97" spans="1:17" ht="25.5" customHeight="1" x14ac:dyDescent="0.2">
      <c r="A97" s="4"/>
      <c r="B97" s="1404">
        <v>7.1</v>
      </c>
      <c r="C97" s="878" t="s">
        <v>643</v>
      </c>
      <c r="D97" s="1399"/>
      <c r="E97" s="1399"/>
      <c r="F97" s="1399"/>
      <c r="G97" s="1399"/>
      <c r="H97" s="1399"/>
      <c r="I97" s="1399"/>
      <c r="J97" s="1399"/>
      <c r="K97" s="1399"/>
      <c r="L97" s="1399"/>
      <c r="M97" s="1399"/>
      <c r="N97" s="1400"/>
      <c r="O97" s="64" t="str">
        <f>IF(Q97=0," ",SUM('Ward_Unit Collection'!AH100))</f>
        <v xml:space="preserve"> </v>
      </c>
      <c r="P97" s="55" t="str">
        <f>IF(Q97=0," ",SUM('Ward_Unit Collection'!AE100))</f>
        <v xml:space="preserve"> </v>
      </c>
      <c r="Q97" s="5">
        <f>SUM('Ward_Unit Collection'!AG100)</f>
        <v>0</v>
      </c>
    </row>
    <row r="98" spans="1:17" ht="25.5" customHeight="1" x14ac:dyDescent="0.2">
      <c r="A98" s="4"/>
      <c r="B98" s="1405"/>
      <c r="C98" s="878" t="s">
        <v>644</v>
      </c>
      <c r="D98" s="1399"/>
      <c r="E98" s="1399"/>
      <c r="F98" s="1399"/>
      <c r="G98" s="1399"/>
      <c r="H98" s="1399"/>
      <c r="I98" s="1399"/>
      <c r="J98" s="1399"/>
      <c r="K98" s="1399"/>
      <c r="L98" s="1399"/>
      <c r="M98" s="1399"/>
      <c r="N98" s="1400"/>
      <c r="O98" s="64" t="str">
        <f>IF(Q98=0," ",SUM('Ward_Unit Collection'!AH101))</f>
        <v xml:space="preserve"> </v>
      </c>
      <c r="P98" s="55" t="str">
        <f>IF(Q98=0," ",SUM('Ward_Unit Collection'!AE101))</f>
        <v xml:space="preserve"> </v>
      </c>
      <c r="Q98" s="5">
        <f>SUM('Ward_Unit Collection'!AG101)</f>
        <v>0</v>
      </c>
    </row>
    <row r="99" spans="1:17" ht="25.5" customHeight="1" x14ac:dyDescent="0.2">
      <c r="A99" s="4"/>
      <c r="B99" s="1405"/>
      <c r="C99" s="878" t="s">
        <v>645</v>
      </c>
      <c r="D99" s="1399"/>
      <c r="E99" s="1399"/>
      <c r="F99" s="1399"/>
      <c r="G99" s="1399"/>
      <c r="H99" s="1399"/>
      <c r="I99" s="1399"/>
      <c r="J99" s="1399"/>
      <c r="K99" s="1399"/>
      <c r="L99" s="1399"/>
      <c r="M99" s="1399"/>
      <c r="N99" s="1400"/>
      <c r="O99" s="64" t="str">
        <f>IF(Q99=0," ",SUM('Ward_Unit Collection'!AH102))</f>
        <v xml:space="preserve"> </v>
      </c>
      <c r="P99" s="55" t="str">
        <f>IF(Q99=0," ",SUM('Ward_Unit Collection'!AE102))</f>
        <v xml:space="preserve"> </v>
      </c>
      <c r="Q99" s="5">
        <f>SUM('Ward_Unit Collection'!AG102)</f>
        <v>0</v>
      </c>
    </row>
    <row r="100" spans="1:17" ht="25.5" customHeight="1" x14ac:dyDescent="0.2">
      <c r="A100" s="4"/>
      <c r="B100" s="1405"/>
      <c r="C100" s="878" t="s">
        <v>648</v>
      </c>
      <c r="D100" s="1399"/>
      <c r="E100" s="1399"/>
      <c r="F100" s="1399"/>
      <c r="G100" s="1399"/>
      <c r="H100" s="1399"/>
      <c r="I100" s="1399"/>
      <c r="J100" s="1399"/>
      <c r="K100" s="1399"/>
      <c r="L100" s="1399"/>
      <c r="M100" s="1399"/>
      <c r="N100" s="1400"/>
      <c r="O100" s="64" t="str">
        <f>IF(Q100=0," ",SUM('Ward_Unit Collection'!AH103))</f>
        <v xml:space="preserve"> </v>
      </c>
      <c r="P100" s="55" t="str">
        <f>IF(Q100=0," ",SUM('Ward_Unit Collection'!AE103))</f>
        <v xml:space="preserve"> </v>
      </c>
      <c r="Q100" s="5">
        <f>SUM('Ward_Unit Collection'!AG103)</f>
        <v>0</v>
      </c>
    </row>
    <row r="101" spans="1:17" ht="25.5" customHeight="1" x14ac:dyDescent="0.2">
      <c r="A101" s="4"/>
      <c r="B101" s="1405"/>
      <c r="C101" s="878" t="s">
        <v>646</v>
      </c>
      <c r="D101" s="1399"/>
      <c r="E101" s="1399"/>
      <c r="F101" s="1399"/>
      <c r="G101" s="1399"/>
      <c r="H101" s="1399"/>
      <c r="I101" s="1399"/>
      <c r="J101" s="1399"/>
      <c r="K101" s="1399"/>
      <c r="L101" s="1399"/>
      <c r="M101" s="1399"/>
      <c r="N101" s="1400"/>
      <c r="O101" s="64" t="str">
        <f>IF(Q101=0," ",SUM('Ward_Unit Collection'!AH104))</f>
        <v xml:space="preserve"> </v>
      </c>
      <c r="P101" s="55" t="str">
        <f>IF(Q101=0," ",SUM('Ward_Unit Collection'!AE104))</f>
        <v xml:space="preserve"> </v>
      </c>
      <c r="Q101" s="5">
        <f>SUM('Ward_Unit Collection'!AG104)</f>
        <v>0</v>
      </c>
    </row>
    <row r="102" spans="1:17" ht="25.5" customHeight="1" x14ac:dyDescent="0.2">
      <c r="A102" s="4"/>
      <c r="B102" s="1405"/>
      <c r="C102" s="878" t="s">
        <v>810</v>
      </c>
      <c r="D102" s="1399"/>
      <c r="E102" s="1399"/>
      <c r="F102" s="1399"/>
      <c r="G102" s="1399"/>
      <c r="H102" s="1399"/>
      <c r="I102" s="1399"/>
      <c r="J102" s="1399"/>
      <c r="K102" s="1399"/>
      <c r="L102" s="1399"/>
      <c r="M102" s="1399"/>
      <c r="N102" s="1400"/>
      <c r="O102" s="64" t="str">
        <f>IF(Q102=0," ",SUM('Ward_Unit Collection'!AH105))</f>
        <v xml:space="preserve"> </v>
      </c>
      <c r="P102" s="55" t="str">
        <f>IF(Q102=0," ",SUM('Ward_Unit Collection'!AE105))</f>
        <v xml:space="preserve"> </v>
      </c>
      <c r="Q102" s="5">
        <f>SUM('Ward_Unit Collection'!AG105)</f>
        <v>0</v>
      </c>
    </row>
    <row r="103" spans="1:17" ht="25.5" customHeight="1" x14ac:dyDescent="0.2">
      <c r="A103" s="4"/>
      <c r="B103" s="1406"/>
      <c r="C103" s="1396" t="s">
        <v>647</v>
      </c>
      <c r="D103" s="1397"/>
      <c r="E103" s="1397"/>
      <c r="F103" s="1397"/>
      <c r="G103" s="1397"/>
      <c r="H103" s="1397"/>
      <c r="I103" s="1397"/>
      <c r="J103" s="1397"/>
      <c r="K103" s="1397"/>
      <c r="L103" s="1397"/>
      <c r="M103" s="1397"/>
      <c r="N103" s="1398"/>
      <c r="O103" s="64" t="str">
        <f>IF(Q103=0," ",SUM('Ward_Unit Collection'!AH106))</f>
        <v xml:space="preserve"> </v>
      </c>
      <c r="P103" s="55" t="str">
        <f>IF(Q103=0," ",SUM('Ward_Unit Collection'!AE106))</f>
        <v xml:space="preserve"> </v>
      </c>
      <c r="Q103" s="5">
        <f>SUM('Ward_Unit Collection'!AG106)</f>
        <v>0</v>
      </c>
    </row>
    <row r="104" spans="1:17" x14ac:dyDescent="0.2">
      <c r="A104" s="4"/>
      <c r="B104" s="1404">
        <v>7.2</v>
      </c>
      <c r="C104" s="1411" t="s">
        <v>344</v>
      </c>
      <c r="D104" s="1412"/>
      <c r="E104" s="1412"/>
      <c r="F104" s="1412"/>
      <c r="G104" s="1412"/>
      <c r="H104" s="1412"/>
      <c r="I104" s="1412"/>
      <c r="J104" s="1412"/>
      <c r="K104" s="1412"/>
      <c r="L104" s="1412"/>
      <c r="M104" s="1412"/>
      <c r="N104" s="1412"/>
      <c r="O104" s="1382"/>
      <c r="P104" s="1383"/>
      <c r="Q104" s="1384"/>
    </row>
    <row r="105" spans="1:17" x14ac:dyDescent="0.2">
      <c r="A105" s="4"/>
      <c r="B105" s="1405"/>
      <c r="C105" s="1413" t="str">
        <f>_xlfn.CONCAT('Ward_Unit Collection'!O107:O110,"; ",'Ward_Unit Collection'!P107:P110,"; ",'Ward_Unit Collection'!Q107:Q110,"; ",'Ward_Unit Collection'!R107:R110,"; ",'Ward_Unit Collection'!S107:S110,"; ",'Ward_Unit Collection'!T107:T110,"; ",'Ward_Unit Collection'!U107:U110,"; ",'Ward_Unit Collection'!V107:V110,"; ",'Ward_Unit Collection'!W107:W110,"; ",'Ward_Unit Collection'!X107:X110,"; ",'Ward_Unit Collection'!Y107:Y110,"; ",'Ward_Unit Collection'!Z107:Z110,"; ",'Ward_Unit Collection'!AA107:AA110,"; ",'Ward_Unit Collection'!AB107:AB110,"; ",'Ward_Unit Collection'!AC107:AC110)</f>
        <v xml:space="preserve">; ; ; ; ; ; ; ; ; ; ; ; ; ; </v>
      </c>
      <c r="D105" s="1413"/>
      <c r="E105" s="1413"/>
      <c r="F105" s="1413"/>
      <c r="G105" s="1413"/>
      <c r="H105" s="1413"/>
      <c r="I105" s="1413"/>
      <c r="J105" s="1413"/>
      <c r="K105" s="1413"/>
      <c r="L105" s="1413"/>
      <c r="M105" s="1413"/>
      <c r="N105" s="1413"/>
      <c r="O105" s="1385"/>
      <c r="P105" s="1386"/>
      <c r="Q105" s="1387"/>
    </row>
    <row r="106" spans="1:17" x14ac:dyDescent="0.2">
      <c r="A106" s="4"/>
      <c r="B106" s="1405"/>
      <c r="C106" s="1413"/>
      <c r="D106" s="1413"/>
      <c r="E106" s="1413"/>
      <c r="F106" s="1413"/>
      <c r="G106" s="1413"/>
      <c r="H106" s="1413"/>
      <c r="I106" s="1413"/>
      <c r="J106" s="1413"/>
      <c r="K106" s="1413"/>
      <c r="L106" s="1413"/>
      <c r="M106" s="1413"/>
      <c r="N106" s="1413"/>
      <c r="O106" s="1385"/>
      <c r="P106" s="1386"/>
      <c r="Q106" s="1387"/>
    </row>
    <row r="107" spans="1:17" ht="13.5" thickBot="1" x14ac:dyDescent="0.25">
      <c r="A107" s="4"/>
      <c r="B107" s="1410"/>
      <c r="C107" s="1414"/>
      <c r="D107" s="1414"/>
      <c r="E107" s="1414"/>
      <c r="F107" s="1414"/>
      <c r="G107" s="1414"/>
      <c r="H107" s="1414"/>
      <c r="I107" s="1414"/>
      <c r="J107" s="1414"/>
      <c r="K107" s="1414"/>
      <c r="L107" s="1414"/>
      <c r="M107" s="1414"/>
      <c r="N107" s="1414"/>
      <c r="O107" s="1388"/>
      <c r="P107" s="1389"/>
      <c r="Q107" s="1390"/>
    </row>
    <row r="108" spans="1:17" ht="13.5" thickBot="1" x14ac:dyDescent="0.25">
      <c r="A108" s="4"/>
      <c r="B108" s="60">
        <v>8</v>
      </c>
      <c r="C108" s="951" t="s">
        <v>649</v>
      </c>
      <c r="D108" s="1446"/>
      <c r="E108" s="1446"/>
      <c r="F108" s="1446"/>
      <c r="G108" s="1446"/>
      <c r="H108" s="1446"/>
      <c r="I108" s="1446"/>
      <c r="J108" s="1446"/>
      <c r="K108" s="1446"/>
      <c r="L108" s="1446"/>
      <c r="M108" s="1446"/>
      <c r="N108" s="1446"/>
      <c r="O108" s="70" t="str">
        <f>IF(Q108=0," ",SUM('Ward_Unit Collection'!AH111))</f>
        <v xml:space="preserve"> </v>
      </c>
      <c r="P108" s="71" t="str">
        <f>IF(Q108=0," ",SUM('Ward_Unit Collection'!AE111))</f>
        <v xml:space="preserve"> </v>
      </c>
      <c r="Q108" s="72">
        <f>SUM('Ward_Unit Collection'!AG111)</f>
        <v>0</v>
      </c>
    </row>
    <row r="109" spans="1:17" ht="13.5" thickBot="1" x14ac:dyDescent="0.25">
      <c r="A109" s="4"/>
      <c r="B109" s="53">
        <v>9</v>
      </c>
      <c r="C109" s="813" t="s">
        <v>650</v>
      </c>
      <c r="D109" s="1365"/>
      <c r="E109" s="1365"/>
      <c r="F109" s="1365"/>
      <c r="G109" s="1365"/>
      <c r="H109" s="1365"/>
      <c r="I109" s="1365"/>
      <c r="J109" s="1365"/>
      <c r="K109" s="1365"/>
      <c r="L109" s="1365"/>
      <c r="M109" s="1365"/>
      <c r="N109" s="1365"/>
      <c r="O109" s="73" t="str">
        <f>IF(Q109=0," ",SUM('Ward_Unit Collection'!AH112))</f>
        <v xml:space="preserve"> </v>
      </c>
      <c r="P109" s="74" t="str">
        <f>IF(Q109=0," ",SUM('Ward_Unit Collection'!AE112))</f>
        <v xml:space="preserve"> </v>
      </c>
      <c r="Q109" s="75">
        <f>SUM('Ward_Unit Collection'!AG112)</f>
        <v>0</v>
      </c>
    </row>
    <row r="110" spans="1:17" ht="25.5" customHeight="1" x14ac:dyDescent="0.2">
      <c r="A110" s="572"/>
      <c r="B110" s="1407">
        <v>10</v>
      </c>
      <c r="C110" s="819" t="s">
        <v>653</v>
      </c>
      <c r="D110" s="819"/>
      <c r="E110" s="819"/>
      <c r="F110" s="819"/>
      <c r="G110" s="819"/>
      <c r="H110" s="819"/>
      <c r="I110" s="819"/>
      <c r="J110" s="819"/>
      <c r="K110" s="819"/>
      <c r="L110" s="819"/>
      <c r="M110" s="819"/>
      <c r="N110" s="819"/>
      <c r="O110" s="65" t="str">
        <f>IF(Q110=0," ",SUM('Ward_Unit Collection'!AH118))</f>
        <v xml:space="preserve"> </v>
      </c>
      <c r="P110" s="66" t="str">
        <f>IF(Q110=0," ",SUM('Ward_Unit Collection'!AE118))</f>
        <v xml:space="preserve"> </v>
      </c>
      <c r="Q110" s="67">
        <f>SUM('Ward_Unit Collection'!AG118)</f>
        <v>0</v>
      </c>
    </row>
    <row r="111" spans="1:17" x14ac:dyDescent="0.2">
      <c r="A111" s="4"/>
      <c r="B111" s="1408"/>
      <c r="C111" s="1113" t="s">
        <v>654</v>
      </c>
      <c r="D111" s="1394"/>
      <c r="E111" s="1394"/>
      <c r="F111" s="1394"/>
      <c r="G111" s="1394"/>
      <c r="H111" s="1394"/>
      <c r="I111" s="1394"/>
      <c r="J111" s="1394"/>
      <c r="K111" s="1394"/>
      <c r="L111" s="1394"/>
      <c r="M111" s="1394"/>
      <c r="N111" s="1394"/>
      <c r="O111" s="68" t="str">
        <f>IF(Q111=0," ",SUM('Ward_Unit Collection'!AH114))</f>
        <v xml:space="preserve"> </v>
      </c>
      <c r="P111" s="54" t="str">
        <f>IF(Q111=0," ",SUM('Ward_Unit Collection'!AE114))</f>
        <v xml:space="preserve"> </v>
      </c>
      <c r="Q111" s="69">
        <f>SUM('Ward_Unit Collection'!AG114)</f>
        <v>0</v>
      </c>
    </row>
    <row r="112" spans="1:17" x14ac:dyDescent="0.2">
      <c r="A112" s="4"/>
      <c r="B112" s="1408"/>
      <c r="C112" s="1113" t="s">
        <v>353</v>
      </c>
      <c r="D112" s="1394"/>
      <c r="E112" s="1394"/>
      <c r="F112" s="1394"/>
      <c r="G112" s="1394"/>
      <c r="H112" s="1394"/>
      <c r="I112" s="1394"/>
      <c r="J112" s="1394"/>
      <c r="K112" s="1394"/>
      <c r="L112" s="1394"/>
      <c r="M112" s="1394"/>
      <c r="N112" s="1394"/>
      <c r="O112" s="68" t="str">
        <f>IF(Q112=0," ",SUM('Ward_Unit Collection'!AH115))</f>
        <v xml:space="preserve"> </v>
      </c>
      <c r="P112" s="54" t="str">
        <f>IF(Q112=0," ",SUM('Ward_Unit Collection'!AE115))</f>
        <v xml:space="preserve"> </v>
      </c>
      <c r="Q112" s="69">
        <f>SUM('Ward_Unit Collection'!AG115)</f>
        <v>0</v>
      </c>
    </row>
    <row r="113" spans="1:17" ht="13.5" thickBot="1" x14ac:dyDescent="0.25">
      <c r="A113" s="4"/>
      <c r="B113" s="1409"/>
      <c r="C113" s="1114" t="s">
        <v>354</v>
      </c>
      <c r="D113" s="1395"/>
      <c r="E113" s="1395"/>
      <c r="F113" s="1395"/>
      <c r="G113" s="1395"/>
      <c r="H113" s="1395"/>
      <c r="I113" s="1395"/>
      <c r="J113" s="1395"/>
      <c r="K113" s="1395"/>
      <c r="L113" s="1395"/>
      <c r="M113" s="1395"/>
      <c r="N113" s="1395"/>
      <c r="O113" s="76" t="str">
        <f>IF(Q113=0," ",SUM('Ward_Unit Collection'!AH116))</f>
        <v xml:space="preserve"> </v>
      </c>
      <c r="P113" s="77" t="str">
        <f>IF(Q113=0," ",SUM('Ward_Unit Collection'!AE116))</f>
        <v xml:space="preserve"> </v>
      </c>
      <c r="Q113" s="78">
        <f>SUM('Ward_Unit Collection'!AG116)</f>
        <v>0</v>
      </c>
    </row>
    <row r="114" spans="1:17" x14ac:dyDescent="0.2">
      <c r="A114" s="4"/>
      <c r="B114" s="4"/>
      <c r="C114" s="4"/>
      <c r="D114" s="4"/>
      <c r="E114" s="4"/>
      <c r="F114" s="4"/>
      <c r="G114" s="4"/>
      <c r="H114" s="4"/>
      <c r="I114" s="4"/>
      <c r="J114" s="4"/>
      <c r="K114" s="4"/>
      <c r="L114" s="4"/>
      <c r="M114" s="4"/>
      <c r="N114" s="4"/>
      <c r="O114" s="4"/>
      <c r="P114" s="4"/>
      <c r="Q114" s="4"/>
    </row>
    <row r="115" spans="1:17" ht="13.5" thickBot="1" x14ac:dyDescent="0.25">
      <c r="A115" s="4"/>
      <c r="B115" s="4"/>
      <c r="C115" s="4"/>
      <c r="D115" s="4"/>
      <c r="E115" s="4"/>
      <c r="F115" s="4"/>
      <c r="G115" s="4"/>
      <c r="H115" s="4"/>
      <c r="I115" s="4"/>
      <c r="J115" s="4"/>
      <c r="K115" s="4"/>
      <c r="L115" s="4"/>
      <c r="M115" s="4"/>
      <c r="N115" s="4"/>
      <c r="O115" s="4"/>
      <c r="P115" s="4"/>
      <c r="Q115" s="4"/>
    </row>
    <row r="116" spans="1:17" s="2" customFormat="1" ht="27.75" customHeight="1" x14ac:dyDescent="0.25">
      <c r="A116" s="9"/>
      <c r="B116" s="738" t="s">
        <v>370</v>
      </c>
      <c r="C116" s="1437"/>
      <c r="D116" s="1437"/>
      <c r="E116" s="1437"/>
      <c r="F116" s="1437"/>
      <c r="G116" s="1437"/>
      <c r="H116" s="1437"/>
      <c r="I116" s="1437"/>
      <c r="J116" s="1437"/>
      <c r="K116" s="1437"/>
      <c r="L116" s="1437"/>
      <c r="M116" s="1437"/>
      <c r="N116" s="1437"/>
      <c r="O116" s="1437"/>
      <c r="P116" s="1437"/>
      <c r="Q116" s="1438"/>
    </row>
    <row r="117" spans="1:17" s="2" customFormat="1" ht="66" customHeight="1" thickBot="1" x14ac:dyDescent="0.3">
      <c r="A117" s="9"/>
      <c r="B117" s="710" t="s">
        <v>855</v>
      </c>
      <c r="C117" s="711"/>
      <c r="D117" s="711"/>
      <c r="E117" s="711"/>
      <c r="F117" s="711"/>
      <c r="G117" s="711"/>
      <c r="H117" s="711"/>
      <c r="I117" s="711"/>
      <c r="J117" s="711"/>
      <c r="K117" s="711"/>
      <c r="L117" s="711"/>
      <c r="M117" s="711"/>
      <c r="N117" s="711"/>
      <c r="O117" s="711"/>
      <c r="P117" s="711"/>
      <c r="Q117" s="712"/>
    </row>
    <row r="118" spans="1:17" s="2" customFormat="1" x14ac:dyDescent="0.2">
      <c r="A118" s="9"/>
      <c r="B118" s="4"/>
      <c r="C118" s="4"/>
      <c r="D118" s="4"/>
      <c r="E118" s="4"/>
      <c r="F118" s="4"/>
      <c r="G118" s="4"/>
      <c r="H118" s="4"/>
      <c r="I118" s="4"/>
      <c r="J118" s="4"/>
      <c r="K118" s="4"/>
      <c r="L118" s="4"/>
      <c r="M118" s="4"/>
      <c r="N118" s="4"/>
      <c r="O118" s="301"/>
      <c r="P118" s="9"/>
      <c r="Q118" s="9"/>
    </row>
    <row r="119" spans="1:17" s="2" customFormat="1" x14ac:dyDescent="0.2">
      <c r="A119" s="9"/>
      <c r="B119" s="4"/>
      <c r="C119" s="4"/>
      <c r="D119" s="4"/>
      <c r="E119" s="4"/>
      <c r="F119" s="4"/>
      <c r="G119" s="4"/>
      <c r="H119" s="4"/>
      <c r="I119" s="4"/>
      <c r="J119" s="4"/>
      <c r="K119" s="4"/>
      <c r="L119" s="4"/>
      <c r="M119" s="4"/>
      <c r="N119" s="4"/>
      <c r="O119" s="301"/>
      <c r="P119" s="9"/>
      <c r="Q119" s="9"/>
    </row>
    <row r="120" spans="1:17" s="2" customFormat="1" ht="14.25" customHeight="1" x14ac:dyDescent="0.25">
      <c r="A120" s="9"/>
      <c r="B120" s="1439" t="s">
        <v>255</v>
      </c>
      <c r="C120" s="1439"/>
      <c r="D120" s="1439"/>
      <c r="E120" s="1439"/>
      <c r="F120" s="1439"/>
      <c r="G120" s="1439"/>
      <c r="H120" s="1439"/>
      <c r="I120" s="1439"/>
      <c r="J120" s="1439"/>
      <c r="K120" s="1439"/>
      <c r="L120" s="1439"/>
      <c r="M120" s="1439"/>
      <c r="N120" s="1439"/>
      <c r="O120" s="1439"/>
      <c r="P120" s="1439"/>
      <c r="Q120" s="1439"/>
    </row>
    <row r="121" spans="1:17" s="2" customFormat="1" x14ac:dyDescent="0.2">
      <c r="A121" s="9"/>
      <c r="B121" s="4"/>
      <c r="C121" s="4"/>
      <c r="D121" s="4"/>
      <c r="E121" s="4"/>
      <c r="F121" s="4"/>
      <c r="G121" s="4"/>
      <c r="H121" s="4"/>
      <c r="I121" s="4"/>
      <c r="J121" s="4"/>
      <c r="K121" s="4"/>
      <c r="L121" s="4"/>
      <c r="M121" s="4"/>
      <c r="N121" s="4"/>
      <c r="O121" s="301"/>
      <c r="P121" s="9"/>
      <c r="Q121" s="9"/>
    </row>
    <row r="122" spans="1:17" s="2" customFormat="1" x14ac:dyDescent="0.2">
      <c r="A122" s="9"/>
      <c r="B122" s="4"/>
      <c r="C122" s="4"/>
      <c r="D122" s="4"/>
      <c r="E122" s="4"/>
      <c r="F122" s="4"/>
      <c r="G122" s="4"/>
      <c r="H122" s="4"/>
      <c r="I122" s="4"/>
      <c r="J122" s="4"/>
      <c r="K122" s="4"/>
      <c r="L122" s="4"/>
      <c r="M122" s="4"/>
      <c r="N122" s="4"/>
      <c r="O122" s="301"/>
      <c r="P122" s="9"/>
      <c r="Q122" s="9"/>
    </row>
    <row r="123" spans="1:17" s="2" customFormat="1" x14ac:dyDescent="0.2">
      <c r="A123" s="9"/>
      <c r="B123" s="4"/>
      <c r="C123" s="4"/>
      <c r="D123" s="4"/>
      <c r="E123" s="4"/>
      <c r="F123" s="4"/>
      <c r="G123" s="4"/>
      <c r="H123" s="4"/>
      <c r="I123" s="4"/>
      <c r="J123" s="4"/>
      <c r="K123" s="4"/>
      <c r="L123" s="4"/>
      <c r="M123" s="4"/>
      <c r="N123" s="4"/>
      <c r="O123" s="301"/>
      <c r="P123" s="9"/>
      <c r="Q123" s="9"/>
    </row>
    <row r="124" spans="1:17" s="2" customFormat="1" x14ac:dyDescent="0.2">
      <c r="A124" s="9"/>
      <c r="B124" s="4"/>
      <c r="C124" s="4"/>
      <c r="D124" s="4"/>
      <c r="E124" s="4"/>
      <c r="F124" s="4"/>
      <c r="G124" s="4"/>
      <c r="H124" s="4"/>
      <c r="I124" s="4"/>
      <c r="J124" s="4"/>
      <c r="K124" s="4"/>
      <c r="L124" s="4"/>
      <c r="M124" s="4"/>
      <c r="N124" s="4"/>
      <c r="O124" s="301"/>
      <c r="P124" s="9"/>
      <c r="Q124" s="9"/>
    </row>
    <row r="125" spans="1:17" s="2" customFormat="1" ht="104.25" customHeight="1" x14ac:dyDescent="0.25">
      <c r="A125" s="9"/>
      <c r="B125" s="804" t="s">
        <v>856</v>
      </c>
      <c r="C125" s="804"/>
      <c r="D125" s="804"/>
      <c r="E125" s="804"/>
      <c r="F125" s="804"/>
      <c r="G125" s="804"/>
      <c r="H125" s="804"/>
      <c r="I125" s="804"/>
      <c r="J125" s="804"/>
      <c r="K125" s="804"/>
      <c r="L125" s="804"/>
      <c r="M125" s="804"/>
      <c r="N125" s="804"/>
      <c r="O125" s="804"/>
      <c r="P125" s="804"/>
      <c r="Q125" s="804"/>
    </row>
  </sheetData>
  <mergeCells count="101">
    <mergeCell ref="B117:Q117"/>
    <mergeCell ref="B125:Q125"/>
    <mergeCell ref="B59:B73"/>
    <mergeCell ref="B45:B48"/>
    <mergeCell ref="B116:Q116"/>
    <mergeCell ref="B120:Q120"/>
    <mergeCell ref="B49:B52"/>
    <mergeCell ref="C49:N49"/>
    <mergeCell ref="C50:N52"/>
    <mergeCell ref="C59:N59"/>
    <mergeCell ref="C60:N60"/>
    <mergeCell ref="C61:N63"/>
    <mergeCell ref="C64:N64"/>
    <mergeCell ref="C65:N65"/>
    <mergeCell ref="C66:N66"/>
    <mergeCell ref="C67:N67"/>
    <mergeCell ref="C68:N68"/>
    <mergeCell ref="C69:N71"/>
    <mergeCell ref="C72:N72"/>
    <mergeCell ref="C73:N73"/>
    <mergeCell ref="B74:B77"/>
    <mergeCell ref="C74:N74"/>
    <mergeCell ref="C108:N108"/>
    <mergeCell ref="C109:N109"/>
    <mergeCell ref="N22:Q22"/>
    <mergeCell ref="N23:Q23"/>
    <mergeCell ref="I22:M22"/>
    <mergeCell ref="I23:M23"/>
    <mergeCell ref="B22:H22"/>
    <mergeCell ref="B23:H23"/>
    <mergeCell ref="B27:Q27"/>
    <mergeCell ref="B24:Q24"/>
    <mergeCell ref="B29:N29"/>
    <mergeCell ref="C30:N30"/>
    <mergeCell ref="C31:N31"/>
    <mergeCell ref="B25:Q25"/>
    <mergeCell ref="C37:N37"/>
    <mergeCell ref="C38:N38"/>
    <mergeCell ref="B39:B42"/>
    <mergeCell ref="C39:N39"/>
    <mergeCell ref="C40:N42"/>
    <mergeCell ref="B31:B38"/>
    <mergeCell ref="C32:N32"/>
    <mergeCell ref="C33:N33"/>
    <mergeCell ref="C34:N34"/>
    <mergeCell ref="C35:N35"/>
    <mergeCell ref="C36:N36"/>
    <mergeCell ref="C43:N43"/>
    <mergeCell ref="C53:N53"/>
    <mergeCell ref="B55:B58"/>
    <mergeCell ref="C55:N55"/>
    <mergeCell ref="C56:N58"/>
    <mergeCell ref="C44:N44"/>
    <mergeCell ref="C45:N45"/>
    <mergeCell ref="C46:N46"/>
    <mergeCell ref="C47:N47"/>
    <mergeCell ref="C48:N48"/>
    <mergeCell ref="C54:N54"/>
    <mergeCell ref="C111:N111"/>
    <mergeCell ref="C112:N112"/>
    <mergeCell ref="C113:N113"/>
    <mergeCell ref="C103:N103"/>
    <mergeCell ref="B88:B91"/>
    <mergeCell ref="C88:N88"/>
    <mergeCell ref="C89:N91"/>
    <mergeCell ref="C99:N99"/>
    <mergeCell ref="C100:N100"/>
    <mergeCell ref="C101:N101"/>
    <mergeCell ref="C102:N102"/>
    <mergeCell ref="B92:B95"/>
    <mergeCell ref="C92:N92"/>
    <mergeCell ref="C93:N95"/>
    <mergeCell ref="C96:N96"/>
    <mergeCell ref="C97:N97"/>
    <mergeCell ref="B97:B103"/>
    <mergeCell ref="B110:B113"/>
    <mergeCell ref="C110:N110"/>
    <mergeCell ref="B104:B107"/>
    <mergeCell ref="C104:N104"/>
    <mergeCell ref="C105:N107"/>
    <mergeCell ref="C98:N98"/>
    <mergeCell ref="O79:Q82"/>
    <mergeCell ref="O39:Q42"/>
    <mergeCell ref="O74:Q77"/>
    <mergeCell ref="O68:Q71"/>
    <mergeCell ref="O60:Q63"/>
    <mergeCell ref="O55:Q58"/>
    <mergeCell ref="O49:Q52"/>
    <mergeCell ref="O104:Q107"/>
    <mergeCell ref="O92:Q95"/>
    <mergeCell ref="O88:Q91"/>
    <mergeCell ref="O84:Q87"/>
    <mergeCell ref="C75:N77"/>
    <mergeCell ref="C78:N78"/>
    <mergeCell ref="B79:B82"/>
    <mergeCell ref="C79:N79"/>
    <mergeCell ref="C80:N82"/>
    <mergeCell ref="C83:N83"/>
    <mergeCell ref="B84:B87"/>
    <mergeCell ref="C84:N84"/>
    <mergeCell ref="C85:N87"/>
  </mergeCells>
  <pageMargins left="0.39370078740157483" right="0.39370078740157483" top="0.39370078740157483" bottom="0.70866141732283472" header="0.31496062992125984" footer="0"/>
  <pageSetup paperSize="9" scale="69" fitToHeight="0" orientation="portrait" r:id="rId1"/>
  <headerFooter>
    <oddFooter>&amp;LNSQHS Standards Edition 2 Version 1.0 - Standard 6 Communicating for Safety
Page &amp;P of &amp;N&amp;CPrinted copies are uncontrolled&amp;R&amp;G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50"/>
  <sheetViews>
    <sheetView zoomScaleNormal="100" workbookViewId="0"/>
  </sheetViews>
  <sheetFormatPr defaultColWidth="9.140625" defaultRowHeight="12.75" x14ac:dyDescent="0.2"/>
  <cols>
    <col min="1" max="1" width="2.7109375" style="271" customWidth="1"/>
    <col min="2" max="14" width="7.7109375" style="271" customWidth="1"/>
    <col min="15" max="16" width="11.7109375" style="271" customWidth="1"/>
    <col min="17" max="17" width="14.7109375" style="271" customWidth="1"/>
    <col min="18" max="16384" width="9.140625" style="271"/>
  </cols>
  <sheetData>
    <row r="1" spans="1:17" x14ac:dyDescent="0.2">
      <c r="A1" s="270"/>
      <c r="B1" s="270"/>
      <c r="C1" s="270"/>
      <c r="D1" s="270"/>
      <c r="E1" s="270"/>
      <c r="F1" s="270"/>
      <c r="G1" s="270"/>
      <c r="H1" s="270"/>
      <c r="I1" s="270"/>
      <c r="J1" s="270"/>
      <c r="K1" s="270"/>
      <c r="L1" s="270"/>
      <c r="M1" s="270"/>
      <c r="N1" s="270"/>
      <c r="O1" s="270"/>
      <c r="P1" s="270"/>
      <c r="Q1" s="270"/>
    </row>
    <row r="2" spans="1:17" x14ac:dyDescent="0.2">
      <c r="A2" s="270"/>
      <c r="B2" s="270"/>
      <c r="C2" s="270"/>
      <c r="D2" s="270"/>
      <c r="E2" s="270"/>
      <c r="F2" s="270"/>
      <c r="G2" s="270"/>
      <c r="H2" s="270"/>
      <c r="I2" s="270"/>
      <c r="J2" s="270"/>
      <c r="K2" s="270"/>
      <c r="L2" s="270"/>
      <c r="M2" s="270"/>
      <c r="N2" s="270"/>
      <c r="O2" s="270"/>
      <c r="P2" s="270"/>
      <c r="Q2" s="270"/>
    </row>
    <row r="3" spans="1:17" x14ac:dyDescent="0.2">
      <c r="A3" s="270"/>
      <c r="B3" s="270"/>
      <c r="C3" s="270"/>
      <c r="D3" s="270"/>
      <c r="E3" s="270"/>
      <c r="F3" s="270"/>
      <c r="G3" s="270"/>
      <c r="H3" s="270"/>
      <c r="I3" s="270"/>
      <c r="J3" s="270"/>
      <c r="K3" s="270"/>
      <c r="L3" s="270"/>
      <c r="M3" s="270"/>
      <c r="N3" s="270"/>
      <c r="O3" s="270"/>
      <c r="P3" s="270"/>
      <c r="Q3" s="270"/>
    </row>
    <row r="4" spans="1:17" x14ac:dyDescent="0.2">
      <c r="A4" s="270"/>
      <c r="B4" s="270"/>
      <c r="C4" s="270"/>
      <c r="D4" s="270"/>
      <c r="E4" s="270"/>
      <c r="F4" s="270"/>
      <c r="G4" s="270"/>
      <c r="H4" s="270"/>
      <c r="I4" s="270"/>
      <c r="J4" s="270"/>
      <c r="K4" s="270"/>
      <c r="L4" s="270"/>
      <c r="M4" s="270"/>
      <c r="N4" s="270"/>
      <c r="O4" s="270"/>
      <c r="P4" s="270"/>
      <c r="Q4" s="270"/>
    </row>
    <row r="5" spans="1:17" x14ac:dyDescent="0.2">
      <c r="A5" s="270"/>
      <c r="B5" s="270"/>
      <c r="C5" s="270"/>
      <c r="D5" s="270"/>
      <c r="E5" s="270"/>
      <c r="F5" s="270"/>
      <c r="G5" s="270"/>
      <c r="H5" s="270"/>
      <c r="I5" s="270"/>
      <c r="J5" s="270"/>
      <c r="K5" s="270"/>
      <c r="L5" s="270"/>
      <c r="M5" s="270"/>
      <c r="N5" s="270"/>
      <c r="O5" s="270"/>
      <c r="P5" s="270"/>
      <c r="Q5" s="270"/>
    </row>
    <row r="6" spans="1:17" x14ac:dyDescent="0.2">
      <c r="A6" s="270"/>
      <c r="B6" s="270"/>
      <c r="C6" s="270"/>
      <c r="D6" s="270"/>
      <c r="E6" s="270"/>
      <c r="F6" s="270"/>
      <c r="G6" s="270"/>
      <c r="H6" s="270"/>
      <c r="I6" s="270"/>
      <c r="J6" s="270"/>
      <c r="K6" s="270"/>
      <c r="L6" s="270"/>
      <c r="M6" s="270"/>
      <c r="N6" s="270"/>
      <c r="O6" s="270"/>
      <c r="P6" s="270"/>
      <c r="Q6" s="270"/>
    </row>
    <row r="7" spans="1:17" x14ac:dyDescent="0.2">
      <c r="A7" s="270"/>
      <c r="B7" s="270"/>
      <c r="C7" s="270"/>
      <c r="D7" s="270"/>
      <c r="E7" s="270"/>
      <c r="F7" s="270"/>
      <c r="G7" s="270"/>
      <c r="H7" s="270"/>
      <c r="I7" s="270"/>
      <c r="J7" s="270"/>
      <c r="K7" s="270"/>
      <c r="L7" s="270"/>
      <c r="M7" s="270"/>
      <c r="N7" s="270"/>
      <c r="O7" s="270"/>
      <c r="P7" s="270"/>
      <c r="Q7" s="270"/>
    </row>
    <row r="8" spans="1:17" x14ac:dyDescent="0.2">
      <c r="A8" s="270"/>
      <c r="B8" s="270"/>
      <c r="C8" s="270"/>
      <c r="D8" s="270"/>
      <c r="E8" s="270"/>
      <c r="F8" s="270"/>
      <c r="G8" s="270"/>
      <c r="H8" s="270"/>
      <c r="I8" s="270"/>
      <c r="J8" s="270"/>
      <c r="K8" s="270"/>
      <c r="L8" s="270"/>
      <c r="M8" s="270"/>
      <c r="N8" s="270"/>
      <c r="O8" s="270"/>
      <c r="P8" s="270"/>
      <c r="Q8" s="270"/>
    </row>
    <row r="9" spans="1:17" x14ac:dyDescent="0.2">
      <c r="A9" s="270"/>
      <c r="B9" s="270"/>
      <c r="C9" s="270"/>
      <c r="D9" s="270"/>
      <c r="E9" s="270"/>
      <c r="F9" s="270"/>
      <c r="G9" s="270"/>
      <c r="H9" s="270"/>
      <c r="I9" s="270"/>
      <c r="J9" s="270"/>
      <c r="K9" s="270"/>
      <c r="L9" s="270"/>
      <c r="M9" s="270"/>
      <c r="N9" s="270"/>
      <c r="O9" s="270"/>
      <c r="P9" s="270"/>
      <c r="Q9" s="270"/>
    </row>
    <row r="10" spans="1:17" x14ac:dyDescent="0.2">
      <c r="A10" s="270"/>
      <c r="B10" s="270"/>
      <c r="C10" s="270"/>
      <c r="D10" s="270"/>
      <c r="E10" s="270"/>
      <c r="F10" s="270"/>
      <c r="G10" s="270"/>
      <c r="H10" s="270"/>
      <c r="I10" s="270"/>
      <c r="J10" s="270"/>
      <c r="K10" s="270"/>
      <c r="L10" s="270"/>
      <c r="M10" s="270"/>
      <c r="N10" s="270"/>
      <c r="O10" s="270"/>
      <c r="P10" s="270"/>
      <c r="Q10" s="270"/>
    </row>
    <row r="11" spans="1:17" x14ac:dyDescent="0.2">
      <c r="A11" s="270"/>
      <c r="B11" s="270"/>
      <c r="C11" s="270"/>
      <c r="D11" s="270"/>
      <c r="E11" s="270"/>
      <c r="F11" s="270"/>
      <c r="G11" s="270"/>
      <c r="H11" s="270"/>
      <c r="I11" s="270"/>
      <c r="J11" s="270"/>
      <c r="K11" s="270"/>
      <c r="L11" s="270"/>
      <c r="M11" s="270"/>
      <c r="N11" s="270"/>
      <c r="O11" s="270"/>
      <c r="P11" s="270"/>
      <c r="Q11" s="270"/>
    </row>
    <row r="12" spans="1:17" x14ac:dyDescent="0.2">
      <c r="A12" s="270"/>
      <c r="B12" s="270"/>
      <c r="C12" s="270"/>
      <c r="D12" s="270"/>
      <c r="E12" s="270"/>
      <c r="F12" s="270"/>
      <c r="G12" s="270"/>
      <c r="H12" s="270"/>
      <c r="I12" s="270"/>
      <c r="J12" s="270"/>
      <c r="K12" s="270"/>
      <c r="L12" s="270"/>
      <c r="M12" s="270"/>
      <c r="N12" s="270"/>
      <c r="O12" s="270"/>
      <c r="P12" s="270"/>
      <c r="Q12" s="270"/>
    </row>
    <row r="13" spans="1:17" x14ac:dyDescent="0.2">
      <c r="A13" s="270"/>
      <c r="B13" s="270"/>
      <c r="C13" s="270"/>
      <c r="D13" s="270"/>
      <c r="E13" s="270"/>
      <c r="F13" s="270"/>
      <c r="G13" s="270"/>
      <c r="H13" s="270"/>
      <c r="I13" s="270"/>
      <c r="J13" s="270"/>
      <c r="K13" s="270"/>
      <c r="L13" s="270"/>
      <c r="M13" s="270"/>
      <c r="N13" s="270"/>
      <c r="O13" s="270"/>
      <c r="P13" s="270"/>
      <c r="Q13" s="270"/>
    </row>
    <row r="14" spans="1:17" x14ac:dyDescent="0.2">
      <c r="A14" s="270"/>
      <c r="B14" s="270"/>
      <c r="C14" s="270"/>
      <c r="D14" s="270"/>
      <c r="E14" s="270"/>
      <c r="F14" s="270"/>
      <c r="G14" s="270"/>
      <c r="H14" s="270"/>
      <c r="I14" s="270"/>
      <c r="J14" s="270"/>
      <c r="K14" s="270"/>
      <c r="L14" s="270"/>
      <c r="M14" s="270"/>
      <c r="N14" s="270"/>
      <c r="O14" s="270"/>
      <c r="P14" s="270"/>
      <c r="Q14" s="270"/>
    </row>
    <row r="15" spans="1:17" x14ac:dyDescent="0.2">
      <c r="A15" s="270"/>
      <c r="B15" s="270"/>
      <c r="C15" s="270"/>
      <c r="D15" s="270"/>
      <c r="E15" s="270"/>
      <c r="F15" s="270"/>
      <c r="G15" s="270"/>
      <c r="H15" s="270"/>
      <c r="I15" s="270"/>
      <c r="J15" s="270"/>
      <c r="K15" s="270"/>
      <c r="L15" s="270"/>
      <c r="M15" s="270"/>
      <c r="N15" s="270"/>
      <c r="O15" s="270"/>
      <c r="P15" s="270"/>
      <c r="Q15" s="270"/>
    </row>
    <row r="16" spans="1:17" x14ac:dyDescent="0.2">
      <c r="A16" s="270"/>
      <c r="B16" s="270"/>
      <c r="C16" s="270"/>
      <c r="D16" s="270"/>
      <c r="E16" s="270"/>
      <c r="F16" s="270"/>
      <c r="G16" s="270"/>
      <c r="H16" s="270"/>
      <c r="I16" s="270"/>
      <c r="J16" s="270"/>
      <c r="K16" s="270"/>
      <c r="L16" s="270"/>
      <c r="M16" s="270"/>
      <c r="N16" s="270"/>
      <c r="O16" s="270"/>
      <c r="P16" s="270"/>
      <c r="Q16" s="270"/>
    </row>
    <row r="17" spans="1:17" x14ac:dyDescent="0.2">
      <c r="A17" s="270"/>
      <c r="B17" s="270"/>
      <c r="C17" s="270"/>
      <c r="D17" s="270"/>
      <c r="E17" s="270"/>
      <c r="F17" s="270"/>
      <c r="G17" s="270"/>
      <c r="H17" s="270"/>
      <c r="I17" s="270"/>
      <c r="J17" s="270"/>
      <c r="K17" s="270"/>
      <c r="L17" s="270"/>
      <c r="M17" s="270"/>
      <c r="N17" s="270"/>
      <c r="O17" s="270"/>
      <c r="P17" s="270"/>
      <c r="Q17" s="270"/>
    </row>
    <row r="18" spans="1:17" x14ac:dyDescent="0.2">
      <c r="A18" s="270"/>
      <c r="B18" s="270"/>
      <c r="C18" s="270"/>
      <c r="D18" s="270"/>
      <c r="E18" s="270"/>
      <c r="F18" s="270"/>
      <c r="G18" s="270"/>
      <c r="H18" s="270"/>
      <c r="I18" s="270"/>
      <c r="J18" s="270"/>
      <c r="K18" s="270"/>
      <c r="L18" s="270"/>
      <c r="M18" s="270"/>
      <c r="N18" s="270"/>
      <c r="O18" s="270"/>
      <c r="P18" s="270"/>
      <c r="Q18" s="270"/>
    </row>
    <row r="19" spans="1:17" x14ac:dyDescent="0.2">
      <c r="A19" s="270"/>
      <c r="B19" s="270"/>
      <c r="C19" s="270"/>
      <c r="D19" s="270"/>
      <c r="E19" s="270"/>
      <c r="F19" s="270"/>
      <c r="G19" s="270"/>
      <c r="H19" s="270"/>
      <c r="I19" s="270"/>
      <c r="J19" s="270"/>
      <c r="K19" s="270"/>
      <c r="L19" s="270"/>
      <c r="M19" s="270"/>
      <c r="N19" s="270"/>
      <c r="O19" s="270"/>
      <c r="P19" s="270"/>
      <c r="Q19" s="270"/>
    </row>
    <row r="20" spans="1:17" x14ac:dyDescent="0.2">
      <c r="A20" s="270"/>
      <c r="B20" s="270"/>
      <c r="C20" s="270"/>
      <c r="D20" s="270"/>
      <c r="E20" s="270"/>
      <c r="F20" s="270"/>
      <c r="G20" s="270"/>
      <c r="H20" s="270"/>
      <c r="I20" s="270"/>
      <c r="J20" s="270"/>
      <c r="K20" s="270"/>
      <c r="L20" s="270"/>
      <c r="M20" s="270"/>
      <c r="N20" s="270"/>
      <c r="O20" s="270"/>
      <c r="P20" s="270"/>
      <c r="Q20" s="270"/>
    </row>
    <row r="21" spans="1:17" ht="13.5" thickBot="1" x14ac:dyDescent="0.25">
      <c r="A21" s="270"/>
      <c r="B21" s="270"/>
      <c r="C21" s="270"/>
      <c r="D21" s="270"/>
      <c r="E21" s="270"/>
      <c r="F21" s="270"/>
      <c r="G21" s="270"/>
      <c r="H21" s="270"/>
      <c r="I21" s="270"/>
      <c r="J21" s="270"/>
      <c r="K21" s="270"/>
      <c r="L21" s="270"/>
      <c r="M21" s="270"/>
      <c r="N21" s="270"/>
      <c r="O21" s="270"/>
      <c r="P21" s="270"/>
      <c r="Q21" s="270"/>
    </row>
    <row r="22" spans="1:17" x14ac:dyDescent="0.2">
      <c r="A22" s="270"/>
      <c r="B22" s="1460" t="s">
        <v>0</v>
      </c>
      <c r="C22" s="1461"/>
      <c r="D22" s="1461"/>
      <c r="E22" s="1461"/>
      <c r="F22" s="1461"/>
      <c r="G22" s="1461"/>
      <c r="H22" s="1462"/>
      <c r="I22" s="1460" t="s">
        <v>1</v>
      </c>
      <c r="J22" s="1461"/>
      <c r="K22" s="1461"/>
      <c r="L22" s="1461"/>
      <c r="M22" s="1462"/>
      <c r="N22" s="1460" t="s">
        <v>2</v>
      </c>
      <c r="O22" s="1461"/>
      <c r="P22" s="1461"/>
      <c r="Q22" s="1462"/>
    </row>
    <row r="23" spans="1:17" ht="13.5" thickBot="1" x14ac:dyDescent="0.25">
      <c r="A23" s="270"/>
      <c r="B23" s="1463" t="str">
        <f>_xlfn.CONCAT('Surg Safe Checklist Collection'!B19)</f>
        <v/>
      </c>
      <c r="C23" s="1464"/>
      <c r="D23" s="1464"/>
      <c r="E23" s="1464"/>
      <c r="F23" s="1464"/>
      <c r="G23" s="1464"/>
      <c r="H23" s="1465"/>
      <c r="I23" s="1463" t="str">
        <f>_xlfn.CONCAT('Surg Safe Checklist Collection'!H19:K19)</f>
        <v/>
      </c>
      <c r="J23" s="1464"/>
      <c r="K23" s="1464"/>
      <c r="L23" s="1464"/>
      <c r="M23" s="1465"/>
      <c r="N23" s="1466" t="str">
        <f>_xlfn.CONCAT('Surg Safe Checklist Collection'!L19:N19)</f>
        <v/>
      </c>
      <c r="O23" s="1467"/>
      <c r="P23" s="1467"/>
      <c r="Q23" s="1468"/>
    </row>
    <row r="24" spans="1:17" x14ac:dyDescent="0.2">
      <c r="A24" s="270"/>
      <c r="B24" s="829" t="s">
        <v>10</v>
      </c>
      <c r="C24" s="1447"/>
      <c r="D24" s="1447"/>
      <c r="E24" s="1447"/>
      <c r="F24" s="1447"/>
      <c r="G24" s="1447"/>
      <c r="H24" s="1447"/>
      <c r="I24" s="1447"/>
      <c r="J24" s="1447"/>
      <c r="K24" s="1447"/>
      <c r="L24" s="1447"/>
      <c r="M24" s="1447"/>
      <c r="N24" s="1447"/>
      <c r="O24" s="1447"/>
      <c r="P24" s="1447"/>
      <c r="Q24" s="1448"/>
    </row>
    <row r="25" spans="1:17" ht="13.5" thickBot="1" x14ac:dyDescent="0.25">
      <c r="A25" s="270"/>
      <c r="B25" s="1457" t="str">
        <f>_xlfn.CONCAT('Surg Safe Checklist Collection'!B21:N21)</f>
        <v/>
      </c>
      <c r="C25" s="1458"/>
      <c r="D25" s="1458"/>
      <c r="E25" s="1458"/>
      <c r="F25" s="1458"/>
      <c r="G25" s="1458"/>
      <c r="H25" s="1458"/>
      <c r="I25" s="1458"/>
      <c r="J25" s="1458"/>
      <c r="K25" s="1458"/>
      <c r="L25" s="1458"/>
      <c r="M25" s="1458"/>
      <c r="N25" s="1458"/>
      <c r="O25" s="1458"/>
      <c r="P25" s="1458"/>
      <c r="Q25" s="1459"/>
    </row>
    <row r="26" spans="1:17" ht="13.5" thickBot="1" x14ac:dyDescent="0.25">
      <c r="A26" s="270"/>
      <c r="B26" s="270"/>
      <c r="C26" s="270"/>
      <c r="D26" s="270"/>
      <c r="E26" s="270"/>
      <c r="F26" s="270"/>
      <c r="G26" s="270"/>
      <c r="H26" s="270"/>
      <c r="I26" s="270"/>
      <c r="J26" s="270"/>
      <c r="K26" s="270"/>
      <c r="L26" s="270"/>
      <c r="M26" s="270"/>
      <c r="N26" s="270"/>
      <c r="O26" s="270"/>
      <c r="P26" s="270"/>
      <c r="Q26" s="270"/>
    </row>
    <row r="27" spans="1:17" ht="25.5" customHeight="1" thickBot="1" x14ac:dyDescent="0.25">
      <c r="A27" s="270"/>
      <c r="B27" s="1449" t="s">
        <v>781</v>
      </c>
      <c r="C27" s="1450"/>
      <c r="D27" s="1450"/>
      <c r="E27" s="1450"/>
      <c r="F27" s="1450"/>
      <c r="G27" s="1450"/>
      <c r="H27" s="1450"/>
      <c r="I27" s="1450"/>
      <c r="J27" s="1450"/>
      <c r="K27" s="1450"/>
      <c r="L27" s="1450"/>
      <c r="M27" s="1450"/>
      <c r="N27" s="1450"/>
      <c r="O27" s="1450"/>
      <c r="P27" s="1450"/>
      <c r="Q27" s="1451"/>
    </row>
    <row r="28" spans="1:17" ht="13.5" thickBot="1" x14ac:dyDescent="0.25">
      <c r="A28" s="270"/>
      <c r="B28" s="270"/>
      <c r="C28" s="270"/>
      <c r="D28" s="270"/>
      <c r="E28" s="270"/>
      <c r="F28" s="270"/>
      <c r="G28" s="270"/>
      <c r="H28" s="270"/>
      <c r="I28" s="270"/>
      <c r="J28" s="270"/>
      <c r="K28" s="270"/>
      <c r="L28" s="270"/>
      <c r="M28" s="270"/>
      <c r="N28" s="270"/>
      <c r="O28" s="270"/>
      <c r="P28" s="270"/>
      <c r="Q28" s="270"/>
    </row>
    <row r="29" spans="1:17" ht="26.25" thickBot="1" x14ac:dyDescent="0.25">
      <c r="A29" s="270"/>
      <c r="B29" s="1452" t="s">
        <v>399</v>
      </c>
      <c r="C29" s="1453"/>
      <c r="D29" s="1453"/>
      <c r="E29" s="1453"/>
      <c r="F29" s="1453"/>
      <c r="G29" s="1453"/>
      <c r="H29" s="1453"/>
      <c r="I29" s="1453"/>
      <c r="J29" s="1453"/>
      <c r="K29" s="1453"/>
      <c r="L29" s="1453"/>
      <c r="M29" s="1453"/>
      <c r="N29" s="1453"/>
      <c r="O29" s="272" t="s">
        <v>21</v>
      </c>
      <c r="P29" s="273" t="s">
        <v>23</v>
      </c>
      <c r="Q29" s="274" t="s">
        <v>22</v>
      </c>
    </row>
    <row r="30" spans="1:17" ht="13.5" thickBot="1" x14ac:dyDescent="0.25">
      <c r="A30" s="270"/>
      <c r="B30" s="1473" t="s">
        <v>124</v>
      </c>
      <c r="C30" s="1474"/>
      <c r="D30" s="1474"/>
      <c r="E30" s="1474"/>
      <c r="F30" s="1474"/>
      <c r="G30" s="1474"/>
      <c r="H30" s="1474"/>
      <c r="I30" s="1474"/>
      <c r="J30" s="1474"/>
      <c r="K30" s="1474"/>
      <c r="L30" s="1474"/>
      <c r="M30" s="1474"/>
      <c r="N30" s="1474"/>
      <c r="O30" s="1474"/>
      <c r="P30" s="1474"/>
      <c r="Q30" s="1475"/>
    </row>
    <row r="31" spans="1:17" ht="25.5" customHeight="1" x14ac:dyDescent="0.2">
      <c r="A31" s="270"/>
      <c r="B31" s="275">
        <v>1</v>
      </c>
      <c r="C31" s="879" t="s">
        <v>437</v>
      </c>
      <c r="D31" s="1454"/>
      <c r="E31" s="1454"/>
      <c r="F31" s="1454"/>
      <c r="G31" s="1454"/>
      <c r="H31" s="1454"/>
      <c r="I31" s="1454"/>
      <c r="J31" s="1454"/>
      <c r="K31" s="1454"/>
      <c r="L31" s="1454"/>
      <c r="M31" s="1454"/>
      <c r="N31" s="1454"/>
      <c r="O31" s="276" t="str">
        <f>IF(Q31=0," ",SUM('Surg Safe Checklist Collection'!AH32))</f>
        <v xml:space="preserve"> </v>
      </c>
      <c r="P31" s="277" t="str">
        <f>IF(Q31=0," ",SUM('Surg Safe Checklist Collection'!AE32))</f>
        <v xml:space="preserve"> </v>
      </c>
      <c r="Q31" s="278">
        <f>SUM('Surg Safe Checklist Collection'!AG32)</f>
        <v>0</v>
      </c>
    </row>
    <row r="32" spans="1:17" ht="25.5" customHeight="1" x14ac:dyDescent="0.2">
      <c r="A32" s="270"/>
      <c r="B32" s="279">
        <v>1.1000000000000001</v>
      </c>
      <c r="C32" s="1455" t="s">
        <v>438</v>
      </c>
      <c r="D32" s="1456"/>
      <c r="E32" s="1456"/>
      <c r="F32" s="1456"/>
      <c r="G32" s="1456"/>
      <c r="H32" s="1456"/>
      <c r="I32" s="1456"/>
      <c r="J32" s="1456"/>
      <c r="K32" s="1456"/>
      <c r="L32" s="1456"/>
      <c r="M32" s="1456"/>
      <c r="N32" s="1456"/>
      <c r="O32" s="280" t="str">
        <f>IF(Q32=0," ",SUM('Surg Safe Checklist Collection'!AH33))</f>
        <v xml:space="preserve"> </v>
      </c>
      <c r="P32" s="281" t="str">
        <f>IF(Q32=0," ",SUM('Surg Safe Checklist Collection'!AE33))</f>
        <v xml:space="preserve"> </v>
      </c>
      <c r="Q32" s="282">
        <f>SUM('Surg Safe Checklist Collection'!AG33)</f>
        <v>0</v>
      </c>
    </row>
    <row r="33" spans="1:17" ht="25.5" customHeight="1" x14ac:dyDescent="0.2">
      <c r="A33" s="270"/>
      <c r="B33" s="279">
        <v>1.2</v>
      </c>
      <c r="C33" s="908" t="s">
        <v>439</v>
      </c>
      <c r="D33" s="1469"/>
      <c r="E33" s="1469"/>
      <c r="F33" s="1469"/>
      <c r="G33" s="1469"/>
      <c r="H33" s="1469"/>
      <c r="I33" s="1469"/>
      <c r="J33" s="1469"/>
      <c r="K33" s="1469"/>
      <c r="L33" s="1469"/>
      <c r="M33" s="1469"/>
      <c r="N33" s="1469"/>
      <c r="O33" s="280" t="str">
        <f>IF(Q33=0," ",SUM('Surg Safe Checklist Collection'!AH34))</f>
        <v xml:space="preserve"> </v>
      </c>
      <c r="P33" s="281" t="str">
        <f>IF(Q33=0," ",SUM('Surg Safe Checklist Collection'!AE34))</f>
        <v xml:space="preserve"> </v>
      </c>
      <c r="Q33" s="282">
        <f>SUM('Surg Safe Checklist Collection'!AG34)</f>
        <v>0</v>
      </c>
    </row>
    <row r="34" spans="1:17" ht="25.5" customHeight="1" x14ac:dyDescent="0.2">
      <c r="A34" s="270"/>
      <c r="B34" s="279">
        <v>1.3</v>
      </c>
      <c r="C34" s="908" t="s">
        <v>440</v>
      </c>
      <c r="D34" s="1469"/>
      <c r="E34" s="1469"/>
      <c r="F34" s="1469"/>
      <c r="G34" s="1469"/>
      <c r="H34" s="1469"/>
      <c r="I34" s="1469"/>
      <c r="J34" s="1469"/>
      <c r="K34" s="1469"/>
      <c r="L34" s="1469"/>
      <c r="M34" s="1469"/>
      <c r="N34" s="1469"/>
      <c r="O34" s="280" t="str">
        <f>IF(Q34=0," ",SUM('Surg Safe Checklist Collection'!AH35))</f>
        <v xml:space="preserve"> </v>
      </c>
      <c r="P34" s="281" t="str">
        <f>IF(Q34=0," ",SUM('Surg Safe Checklist Collection'!AE35))</f>
        <v xml:space="preserve"> </v>
      </c>
      <c r="Q34" s="282">
        <f>SUM('Surg Safe Checklist Collection'!AG35)</f>
        <v>0</v>
      </c>
    </row>
    <row r="35" spans="1:17" ht="25.5" customHeight="1" x14ac:dyDescent="0.2">
      <c r="A35" s="270"/>
      <c r="B35" s="279">
        <v>1.4</v>
      </c>
      <c r="C35" s="908" t="s">
        <v>782</v>
      </c>
      <c r="D35" s="1469"/>
      <c r="E35" s="1469"/>
      <c r="F35" s="1469"/>
      <c r="G35" s="1469"/>
      <c r="H35" s="1469"/>
      <c r="I35" s="1469"/>
      <c r="J35" s="1469"/>
      <c r="K35" s="1469"/>
      <c r="L35" s="1469"/>
      <c r="M35" s="1469"/>
      <c r="N35" s="1469"/>
      <c r="O35" s="280" t="str">
        <f>IF(Q35=0," ",SUM('Surg Safe Checklist Collection'!AH36))</f>
        <v xml:space="preserve"> </v>
      </c>
      <c r="P35" s="281" t="str">
        <f>IF(Q35=0," ",SUM('Surg Safe Checklist Collection'!AE36))</f>
        <v xml:space="preserve"> </v>
      </c>
      <c r="Q35" s="282">
        <f>SUM('Surg Safe Checklist Collection'!AG36)</f>
        <v>0</v>
      </c>
    </row>
    <row r="36" spans="1:17" ht="25.5" customHeight="1" thickBot="1" x14ac:dyDescent="0.25">
      <c r="A36" s="270"/>
      <c r="B36" s="283">
        <v>1.5</v>
      </c>
      <c r="C36" s="1478" t="s">
        <v>441</v>
      </c>
      <c r="D36" s="1479"/>
      <c r="E36" s="1479"/>
      <c r="F36" s="1479"/>
      <c r="G36" s="1479"/>
      <c r="H36" s="1479"/>
      <c r="I36" s="1479"/>
      <c r="J36" s="1479"/>
      <c r="K36" s="1479"/>
      <c r="L36" s="1479"/>
      <c r="M36" s="1479"/>
      <c r="N36" s="1479"/>
      <c r="O36" s="284" t="str">
        <f>IF(Q36=0," ",SUM('Surg Safe Checklist Collection'!AH37))</f>
        <v xml:space="preserve"> </v>
      </c>
      <c r="P36" s="285" t="str">
        <f>IF(Q36=0," ",SUM('Surg Safe Checklist Collection'!AE37))</f>
        <v xml:space="preserve"> </v>
      </c>
      <c r="Q36" s="286">
        <f>SUM('Surg Safe Checklist Collection'!AG37)</f>
        <v>0</v>
      </c>
    </row>
    <row r="37" spans="1:17" ht="12.75" customHeight="1" x14ac:dyDescent="0.2">
      <c r="A37" s="270"/>
      <c r="B37" s="1482" t="s">
        <v>125</v>
      </c>
      <c r="C37" s="1483"/>
      <c r="D37" s="1483"/>
      <c r="E37" s="1483"/>
      <c r="F37" s="1483"/>
      <c r="G37" s="1483"/>
      <c r="H37" s="1483"/>
      <c r="I37" s="1483"/>
      <c r="J37" s="1483"/>
      <c r="K37" s="1483"/>
      <c r="L37" s="1483"/>
      <c r="M37" s="1483"/>
      <c r="N37" s="1483"/>
      <c r="O37" s="1483"/>
      <c r="P37" s="1483"/>
      <c r="Q37" s="1484"/>
    </row>
    <row r="38" spans="1:17" ht="25.5" customHeight="1" thickBot="1" x14ac:dyDescent="0.25">
      <c r="A38" s="270"/>
      <c r="B38" s="300">
        <v>2</v>
      </c>
      <c r="C38" s="742" t="s">
        <v>442</v>
      </c>
      <c r="D38" s="1480"/>
      <c r="E38" s="1480"/>
      <c r="F38" s="1480"/>
      <c r="G38" s="1480"/>
      <c r="H38" s="1480"/>
      <c r="I38" s="1480"/>
      <c r="J38" s="1480"/>
      <c r="K38" s="1480"/>
      <c r="L38" s="1480"/>
      <c r="M38" s="1480"/>
      <c r="N38" s="1481"/>
      <c r="O38" s="292" t="str">
        <f>IF(Q38=0," ",SUM('Surg Safe Checklist Collection'!AH39))</f>
        <v xml:space="preserve"> </v>
      </c>
      <c r="P38" s="293" t="str">
        <f>IF(Q38=0," ",SUM('Surg Safe Checklist Collection'!AE39))</f>
        <v xml:space="preserve"> </v>
      </c>
      <c r="Q38" s="294">
        <f>SUM('Surg Safe Checklist Collection'!AG39)</f>
        <v>0</v>
      </c>
    </row>
    <row r="39" spans="1:17" x14ac:dyDescent="0.2">
      <c r="A39" s="270"/>
      <c r="B39" s="270"/>
      <c r="C39" s="270"/>
      <c r="D39" s="270"/>
      <c r="E39" s="270"/>
      <c r="F39" s="270"/>
      <c r="G39" s="270"/>
      <c r="H39" s="270"/>
      <c r="I39" s="270"/>
      <c r="J39" s="270"/>
      <c r="K39" s="270"/>
      <c r="L39" s="270"/>
      <c r="M39" s="270"/>
      <c r="N39" s="270"/>
      <c r="O39" s="270"/>
      <c r="P39" s="270"/>
      <c r="Q39" s="270"/>
    </row>
    <row r="40" spans="1:17" ht="13.5" thickBot="1" x14ac:dyDescent="0.25">
      <c r="A40" s="270"/>
      <c r="B40" s="270"/>
      <c r="C40" s="270"/>
      <c r="D40" s="270"/>
      <c r="E40" s="270"/>
      <c r="F40" s="270"/>
      <c r="G40" s="270"/>
      <c r="H40" s="270"/>
      <c r="I40" s="270"/>
      <c r="J40" s="270"/>
      <c r="K40" s="270"/>
      <c r="L40" s="270"/>
      <c r="M40" s="270"/>
      <c r="N40" s="270"/>
      <c r="O40" s="270"/>
      <c r="P40" s="270"/>
      <c r="Q40" s="270"/>
    </row>
    <row r="41" spans="1:17" s="299" customFormat="1" ht="27.75" customHeight="1" x14ac:dyDescent="0.25">
      <c r="A41" s="338"/>
      <c r="B41" s="1470" t="s">
        <v>370</v>
      </c>
      <c r="C41" s="1471"/>
      <c r="D41" s="1471"/>
      <c r="E41" s="1471"/>
      <c r="F41" s="1471"/>
      <c r="G41" s="1471"/>
      <c r="H41" s="1471"/>
      <c r="I41" s="1471"/>
      <c r="J41" s="1471"/>
      <c r="K41" s="1471"/>
      <c r="L41" s="1471"/>
      <c r="M41" s="1471"/>
      <c r="N41" s="1471"/>
      <c r="O41" s="1471"/>
      <c r="P41" s="1471"/>
      <c r="Q41" s="1472"/>
    </row>
    <row r="42" spans="1:17" s="299" customFormat="1" ht="68.25" customHeight="1" thickBot="1" x14ac:dyDescent="0.3">
      <c r="A42" s="338"/>
      <c r="B42" s="710" t="s">
        <v>855</v>
      </c>
      <c r="C42" s="711"/>
      <c r="D42" s="711"/>
      <c r="E42" s="711"/>
      <c r="F42" s="711"/>
      <c r="G42" s="711"/>
      <c r="H42" s="711"/>
      <c r="I42" s="711"/>
      <c r="J42" s="711"/>
      <c r="K42" s="711"/>
      <c r="L42" s="711"/>
      <c r="M42" s="711"/>
      <c r="N42" s="711"/>
      <c r="O42" s="711"/>
      <c r="P42" s="711"/>
      <c r="Q42" s="712"/>
    </row>
    <row r="43" spans="1:17" s="299" customFormat="1" x14ac:dyDescent="0.2">
      <c r="A43" s="338"/>
      <c r="B43" s="270"/>
      <c r="C43" s="270"/>
      <c r="D43" s="270"/>
      <c r="E43" s="270"/>
      <c r="F43" s="270"/>
      <c r="G43" s="270"/>
      <c r="H43" s="270"/>
      <c r="I43" s="270"/>
      <c r="J43" s="270"/>
      <c r="K43" s="270"/>
      <c r="L43" s="270"/>
      <c r="M43" s="270"/>
      <c r="N43" s="270"/>
      <c r="O43" s="339"/>
      <c r="P43" s="338"/>
      <c r="Q43" s="338"/>
    </row>
    <row r="44" spans="1:17" s="299" customFormat="1" x14ac:dyDescent="0.2">
      <c r="A44" s="338"/>
      <c r="B44" s="270"/>
      <c r="C44" s="270"/>
      <c r="D44" s="270"/>
      <c r="E44" s="270"/>
      <c r="F44" s="270"/>
      <c r="G44" s="270"/>
      <c r="H44" s="270"/>
      <c r="I44" s="270"/>
      <c r="J44" s="270"/>
      <c r="K44" s="270"/>
      <c r="L44" s="270"/>
      <c r="M44" s="270"/>
      <c r="N44" s="270"/>
      <c r="O44" s="339"/>
      <c r="P44" s="338"/>
      <c r="Q44" s="338"/>
    </row>
    <row r="45" spans="1:17" s="299" customFormat="1" x14ac:dyDescent="0.25">
      <c r="A45" s="338"/>
      <c r="B45" s="1476" t="s">
        <v>255</v>
      </c>
      <c r="C45" s="1476"/>
      <c r="D45" s="1476"/>
      <c r="E45" s="1476"/>
      <c r="F45" s="1476"/>
      <c r="G45" s="1476"/>
      <c r="H45" s="1476"/>
      <c r="I45" s="1476"/>
      <c r="J45" s="1476"/>
      <c r="K45" s="1476"/>
      <c r="L45" s="1476"/>
      <c r="M45" s="1476"/>
      <c r="N45" s="1476"/>
      <c r="O45" s="1476"/>
      <c r="P45" s="1476"/>
      <c r="Q45" s="1476"/>
    </row>
    <row r="46" spans="1:17" s="299" customFormat="1" x14ac:dyDescent="0.2">
      <c r="A46" s="338"/>
      <c r="B46" s="270"/>
      <c r="C46" s="270"/>
      <c r="D46" s="270"/>
      <c r="E46" s="270"/>
      <c r="F46" s="270"/>
      <c r="G46" s="270"/>
      <c r="H46" s="270"/>
      <c r="I46" s="270"/>
      <c r="J46" s="270"/>
      <c r="K46" s="270"/>
      <c r="L46" s="270"/>
      <c r="M46" s="270"/>
      <c r="N46" s="270"/>
      <c r="O46" s="339"/>
      <c r="P46" s="338"/>
      <c r="Q46" s="338"/>
    </row>
    <row r="47" spans="1:17" s="299" customFormat="1" x14ac:dyDescent="0.2">
      <c r="A47" s="338"/>
      <c r="B47" s="270"/>
      <c r="C47" s="270"/>
      <c r="D47" s="270"/>
      <c r="E47" s="270"/>
      <c r="F47" s="270"/>
      <c r="G47" s="270"/>
      <c r="H47" s="270"/>
      <c r="I47" s="270"/>
      <c r="J47" s="270"/>
      <c r="K47" s="270"/>
      <c r="L47" s="270"/>
      <c r="M47" s="270"/>
      <c r="N47" s="270"/>
      <c r="O47" s="339"/>
      <c r="P47" s="338"/>
      <c r="Q47" s="338"/>
    </row>
    <row r="48" spans="1:17" s="299" customFormat="1" x14ac:dyDescent="0.2">
      <c r="A48" s="338"/>
      <c r="B48" s="270"/>
      <c r="C48" s="270"/>
      <c r="D48" s="270"/>
      <c r="E48" s="270"/>
      <c r="F48" s="270"/>
      <c r="G48" s="270"/>
      <c r="H48" s="270"/>
      <c r="I48" s="270"/>
      <c r="J48" s="270"/>
      <c r="K48" s="270"/>
      <c r="L48" s="270"/>
      <c r="M48" s="270"/>
      <c r="N48" s="270"/>
      <c r="O48" s="339"/>
      <c r="P48" s="338"/>
      <c r="Q48" s="338"/>
    </row>
    <row r="49" spans="1:17" s="299" customFormat="1" x14ac:dyDescent="0.2">
      <c r="A49" s="338"/>
      <c r="B49" s="270"/>
      <c r="C49" s="270"/>
      <c r="D49" s="270"/>
      <c r="E49" s="270"/>
      <c r="F49" s="270"/>
      <c r="G49" s="270"/>
      <c r="H49" s="270"/>
      <c r="I49" s="270"/>
      <c r="J49" s="270"/>
      <c r="K49" s="270"/>
      <c r="L49" s="270"/>
      <c r="M49" s="270"/>
      <c r="N49" s="270"/>
      <c r="O49" s="339"/>
      <c r="P49" s="338"/>
      <c r="Q49" s="338"/>
    </row>
    <row r="50" spans="1:17" s="299" customFormat="1" ht="104.25" customHeight="1" x14ac:dyDescent="0.25">
      <c r="A50" s="338"/>
      <c r="B50" s="804" t="s">
        <v>856</v>
      </c>
      <c r="C50" s="1477"/>
      <c r="D50" s="1477"/>
      <c r="E50" s="1477"/>
      <c r="F50" s="1477"/>
      <c r="G50" s="1477"/>
      <c r="H50" s="1477"/>
      <c r="I50" s="1477"/>
      <c r="J50" s="1477"/>
      <c r="K50" s="1477"/>
      <c r="L50" s="1477"/>
      <c r="M50" s="1477"/>
      <c r="N50" s="1477"/>
      <c r="O50" s="1477"/>
      <c r="P50" s="1477"/>
      <c r="Q50" s="1477"/>
    </row>
  </sheetData>
  <mergeCells count="23">
    <mergeCell ref="B50:Q50"/>
    <mergeCell ref="C36:N36"/>
    <mergeCell ref="C38:N38"/>
    <mergeCell ref="B37:Q37"/>
    <mergeCell ref="B42:Q42"/>
    <mergeCell ref="C34:N34"/>
    <mergeCell ref="C35:N35"/>
    <mergeCell ref="B41:Q41"/>
    <mergeCell ref="B30:Q30"/>
    <mergeCell ref="B45:Q45"/>
    <mergeCell ref="C33:N33"/>
    <mergeCell ref="B22:H22"/>
    <mergeCell ref="I22:M22"/>
    <mergeCell ref="N22:Q22"/>
    <mergeCell ref="B23:H23"/>
    <mergeCell ref="I23:M23"/>
    <mergeCell ref="N23:Q23"/>
    <mergeCell ref="B24:Q24"/>
    <mergeCell ref="B27:Q27"/>
    <mergeCell ref="B29:N29"/>
    <mergeCell ref="C31:N31"/>
    <mergeCell ref="C32:N32"/>
    <mergeCell ref="B25:Q25"/>
  </mergeCells>
  <pageMargins left="0.39370078740157483" right="0.39370078740157483" top="0.39370078740157483" bottom="0.70866141732283461" header="0.31496062992125984" footer="0"/>
  <pageSetup paperSize="9" scale="69" fitToHeight="0" orientation="portrait" r:id="rId1"/>
  <headerFooter>
    <oddFooter>&amp;LNSQHS Standards Edition 2 Version 1.0 - Standard 6 Communicating for Safety
Page &amp;P of &amp;N&amp;CPrinted copies are uncontrolled&amp;R&amp;G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60"/>
  <sheetViews>
    <sheetView workbookViewId="0"/>
  </sheetViews>
  <sheetFormatPr defaultColWidth="9.140625" defaultRowHeight="12.75" x14ac:dyDescent="0.2"/>
  <cols>
    <col min="1" max="1" width="2.7109375" style="271" customWidth="1"/>
    <col min="2" max="14" width="7.7109375" style="271" customWidth="1"/>
    <col min="15" max="16" width="11.7109375" style="271" customWidth="1"/>
    <col min="17" max="17" width="14.7109375" style="271" customWidth="1"/>
    <col min="18" max="16384" width="9.140625" style="271"/>
  </cols>
  <sheetData>
    <row r="1" spans="1:17" x14ac:dyDescent="0.2">
      <c r="A1" s="270"/>
      <c r="B1" s="270"/>
      <c r="C1" s="270"/>
      <c r="D1" s="270"/>
      <c r="E1" s="270"/>
      <c r="F1" s="270"/>
      <c r="G1" s="270"/>
      <c r="H1" s="270"/>
      <c r="I1" s="270"/>
      <c r="J1" s="270"/>
      <c r="K1" s="270"/>
      <c r="L1" s="270"/>
      <c r="M1" s="270"/>
      <c r="N1" s="270"/>
      <c r="O1" s="270"/>
      <c r="P1" s="270"/>
      <c r="Q1" s="270"/>
    </row>
    <row r="2" spans="1:17" x14ac:dyDescent="0.2">
      <c r="A2" s="270"/>
      <c r="B2" s="270"/>
      <c r="C2" s="270"/>
      <c r="D2" s="270"/>
      <c r="E2" s="270"/>
      <c r="F2" s="270"/>
      <c r="G2" s="270"/>
      <c r="H2" s="270"/>
      <c r="I2" s="270"/>
      <c r="J2" s="270"/>
      <c r="K2" s="270"/>
      <c r="L2" s="270"/>
      <c r="M2" s="270"/>
      <c r="N2" s="270"/>
      <c r="O2" s="270"/>
      <c r="P2" s="270"/>
      <c r="Q2" s="270"/>
    </row>
    <row r="3" spans="1:17" x14ac:dyDescent="0.2">
      <c r="A3" s="270"/>
      <c r="B3" s="270"/>
      <c r="C3" s="270"/>
      <c r="D3" s="270"/>
      <c r="E3" s="270"/>
      <c r="F3" s="270"/>
      <c r="G3" s="270"/>
      <c r="H3" s="270"/>
      <c r="I3" s="270"/>
      <c r="J3" s="270"/>
      <c r="K3" s="270"/>
      <c r="L3" s="270"/>
      <c r="M3" s="270"/>
      <c r="N3" s="270"/>
      <c r="O3" s="270"/>
      <c r="P3" s="270"/>
      <c r="Q3" s="270"/>
    </row>
    <row r="4" spans="1:17" x14ac:dyDescent="0.2">
      <c r="A4" s="270"/>
      <c r="B4" s="270"/>
      <c r="C4" s="270"/>
      <c r="D4" s="270"/>
      <c r="E4" s="270"/>
      <c r="F4" s="270"/>
      <c r="G4" s="270"/>
      <c r="H4" s="270"/>
      <c r="I4" s="270"/>
      <c r="J4" s="270"/>
      <c r="K4" s="270"/>
      <c r="L4" s="270"/>
      <c r="M4" s="270"/>
      <c r="N4" s="270"/>
      <c r="O4" s="270"/>
      <c r="P4" s="270"/>
      <c r="Q4" s="270"/>
    </row>
    <row r="5" spans="1:17" x14ac:dyDescent="0.2">
      <c r="A5" s="270"/>
      <c r="B5" s="270"/>
      <c r="C5" s="270"/>
      <c r="D5" s="270"/>
      <c r="E5" s="270"/>
      <c r="F5" s="270"/>
      <c r="G5" s="270"/>
      <c r="H5" s="270"/>
      <c r="I5" s="270"/>
      <c r="J5" s="270"/>
      <c r="K5" s="270"/>
      <c r="L5" s="270"/>
      <c r="M5" s="270"/>
      <c r="N5" s="270"/>
      <c r="O5" s="270"/>
      <c r="P5" s="270"/>
      <c r="Q5" s="270"/>
    </row>
    <row r="6" spans="1:17" x14ac:dyDescent="0.2">
      <c r="A6" s="270"/>
      <c r="B6" s="270"/>
      <c r="C6" s="270"/>
      <c r="D6" s="270"/>
      <c r="E6" s="270"/>
      <c r="F6" s="270"/>
      <c r="G6" s="270"/>
      <c r="H6" s="270"/>
      <c r="I6" s="270"/>
      <c r="J6" s="270"/>
      <c r="K6" s="270"/>
      <c r="L6" s="270"/>
      <c r="M6" s="270"/>
      <c r="N6" s="270"/>
      <c r="O6" s="270"/>
      <c r="P6" s="270"/>
      <c r="Q6" s="270"/>
    </row>
    <row r="7" spans="1:17" x14ac:dyDescent="0.2">
      <c r="A7" s="270"/>
      <c r="B7" s="270"/>
      <c r="C7" s="270"/>
      <c r="D7" s="270"/>
      <c r="E7" s="270"/>
      <c r="F7" s="270"/>
      <c r="G7" s="270"/>
      <c r="H7" s="270"/>
      <c r="I7" s="270"/>
      <c r="J7" s="270"/>
      <c r="K7" s="270"/>
      <c r="L7" s="270"/>
      <c r="M7" s="270"/>
      <c r="N7" s="270"/>
      <c r="O7" s="270"/>
      <c r="P7" s="270"/>
      <c r="Q7" s="270"/>
    </row>
    <row r="8" spans="1:17" x14ac:dyDescent="0.2">
      <c r="A8" s="270"/>
      <c r="B8" s="270"/>
      <c r="C8" s="270"/>
      <c r="D8" s="270"/>
      <c r="E8" s="270"/>
      <c r="F8" s="270"/>
      <c r="G8" s="270"/>
      <c r="H8" s="270"/>
      <c r="I8" s="270"/>
      <c r="J8" s="270"/>
      <c r="K8" s="270"/>
      <c r="L8" s="270"/>
      <c r="M8" s="270"/>
      <c r="N8" s="270"/>
      <c r="O8" s="270"/>
      <c r="P8" s="270"/>
      <c r="Q8" s="270"/>
    </row>
    <row r="9" spans="1:17" x14ac:dyDescent="0.2">
      <c r="A9" s="270"/>
      <c r="B9" s="270"/>
      <c r="C9" s="270"/>
      <c r="D9" s="270"/>
      <c r="E9" s="270"/>
      <c r="F9" s="270"/>
      <c r="G9" s="270"/>
      <c r="H9" s="270"/>
      <c r="I9" s="270"/>
      <c r="J9" s="270"/>
      <c r="K9" s="270"/>
      <c r="L9" s="270"/>
      <c r="M9" s="270"/>
      <c r="N9" s="270"/>
      <c r="O9" s="270"/>
      <c r="P9" s="270"/>
      <c r="Q9" s="270"/>
    </row>
    <row r="10" spans="1:17" x14ac:dyDescent="0.2">
      <c r="A10" s="270"/>
      <c r="B10" s="270"/>
      <c r="C10" s="270"/>
      <c r="D10" s="270"/>
      <c r="E10" s="270"/>
      <c r="F10" s="270"/>
      <c r="G10" s="270"/>
      <c r="H10" s="270"/>
      <c r="I10" s="270"/>
      <c r="J10" s="270"/>
      <c r="K10" s="270"/>
      <c r="L10" s="270"/>
      <c r="M10" s="270"/>
      <c r="N10" s="270"/>
      <c r="O10" s="270"/>
      <c r="P10" s="270"/>
      <c r="Q10" s="270"/>
    </row>
    <row r="11" spans="1:17" x14ac:dyDescent="0.2">
      <c r="A11" s="270"/>
      <c r="B11" s="270"/>
      <c r="C11" s="270"/>
      <c r="D11" s="270"/>
      <c r="E11" s="270"/>
      <c r="F11" s="270"/>
      <c r="G11" s="270"/>
      <c r="H11" s="270"/>
      <c r="I11" s="270"/>
      <c r="J11" s="270"/>
      <c r="K11" s="270"/>
      <c r="L11" s="270"/>
      <c r="M11" s="270"/>
      <c r="N11" s="270"/>
      <c r="O11" s="270"/>
      <c r="P11" s="270"/>
      <c r="Q11" s="270"/>
    </row>
    <row r="12" spans="1:17" x14ac:dyDescent="0.2">
      <c r="A12" s="270"/>
      <c r="B12" s="270"/>
      <c r="C12" s="270"/>
      <c r="D12" s="270"/>
      <c r="E12" s="270"/>
      <c r="F12" s="270"/>
      <c r="G12" s="270"/>
      <c r="H12" s="270"/>
      <c r="I12" s="270"/>
      <c r="J12" s="270"/>
      <c r="K12" s="270"/>
      <c r="L12" s="270"/>
      <c r="M12" s="270"/>
      <c r="N12" s="270"/>
      <c r="O12" s="270"/>
      <c r="P12" s="270"/>
      <c r="Q12" s="270"/>
    </row>
    <row r="13" spans="1:17" x14ac:dyDescent="0.2">
      <c r="A13" s="270"/>
      <c r="B13" s="270"/>
      <c r="C13" s="270"/>
      <c r="D13" s="270"/>
      <c r="E13" s="270"/>
      <c r="F13" s="270"/>
      <c r="G13" s="270"/>
      <c r="H13" s="270"/>
      <c r="I13" s="270"/>
      <c r="J13" s="270"/>
      <c r="K13" s="270"/>
      <c r="L13" s="270"/>
      <c r="M13" s="270"/>
      <c r="N13" s="270"/>
      <c r="O13" s="270"/>
      <c r="P13" s="270"/>
      <c r="Q13" s="270"/>
    </row>
    <row r="14" spans="1:17" x14ac:dyDescent="0.2">
      <c r="A14" s="270"/>
      <c r="B14" s="270"/>
      <c r="C14" s="270"/>
      <c r="D14" s="270"/>
      <c r="E14" s="270"/>
      <c r="F14" s="270"/>
      <c r="G14" s="270"/>
      <c r="H14" s="270"/>
      <c r="I14" s="270"/>
      <c r="J14" s="270"/>
      <c r="K14" s="270"/>
      <c r="L14" s="270"/>
      <c r="M14" s="270"/>
      <c r="N14" s="270"/>
      <c r="O14" s="270"/>
      <c r="P14" s="270"/>
      <c r="Q14" s="270"/>
    </row>
    <row r="15" spans="1:17" x14ac:dyDescent="0.2">
      <c r="A15" s="270"/>
      <c r="B15" s="270"/>
      <c r="C15" s="270"/>
      <c r="D15" s="270"/>
      <c r="E15" s="270"/>
      <c r="F15" s="270"/>
      <c r="G15" s="270"/>
      <c r="H15" s="270"/>
      <c r="I15" s="270"/>
      <c r="J15" s="270"/>
      <c r="K15" s="270"/>
      <c r="L15" s="270"/>
      <c r="M15" s="270"/>
      <c r="N15" s="270"/>
      <c r="O15" s="270"/>
      <c r="P15" s="270"/>
      <c r="Q15" s="270"/>
    </row>
    <row r="16" spans="1:17" x14ac:dyDescent="0.2">
      <c r="A16" s="270"/>
      <c r="B16" s="270"/>
      <c r="C16" s="270"/>
      <c r="D16" s="270"/>
      <c r="E16" s="270"/>
      <c r="F16" s="270"/>
      <c r="G16" s="270"/>
      <c r="H16" s="270"/>
      <c r="I16" s="270"/>
      <c r="J16" s="270"/>
      <c r="K16" s="270"/>
      <c r="L16" s="270"/>
      <c r="M16" s="270"/>
      <c r="N16" s="270"/>
      <c r="O16" s="270"/>
      <c r="P16" s="270"/>
      <c r="Q16" s="270"/>
    </row>
    <row r="17" spans="1:17" x14ac:dyDescent="0.2">
      <c r="A17" s="270"/>
      <c r="B17" s="270"/>
      <c r="C17" s="270"/>
      <c r="D17" s="270"/>
      <c r="E17" s="270"/>
      <c r="F17" s="270"/>
      <c r="G17" s="270"/>
      <c r="H17" s="270"/>
      <c r="I17" s="270"/>
      <c r="J17" s="270"/>
      <c r="K17" s="270"/>
      <c r="L17" s="270"/>
      <c r="M17" s="270"/>
      <c r="N17" s="270"/>
      <c r="O17" s="270"/>
      <c r="P17" s="270"/>
      <c r="Q17" s="270"/>
    </row>
    <row r="18" spans="1:17" x14ac:dyDescent="0.2">
      <c r="A18" s="270"/>
      <c r="B18" s="270"/>
      <c r="C18" s="270"/>
      <c r="D18" s="270"/>
      <c r="E18" s="270"/>
      <c r="F18" s="270"/>
      <c r="G18" s="270"/>
      <c r="H18" s="270"/>
      <c r="I18" s="270"/>
      <c r="J18" s="270"/>
      <c r="K18" s="270"/>
      <c r="L18" s="270"/>
      <c r="M18" s="270"/>
      <c r="N18" s="270"/>
      <c r="O18" s="270"/>
      <c r="P18" s="270"/>
      <c r="Q18" s="270"/>
    </row>
    <row r="19" spans="1:17" x14ac:dyDescent="0.2">
      <c r="A19" s="270"/>
      <c r="B19" s="270"/>
      <c r="C19" s="270"/>
      <c r="D19" s="270"/>
      <c r="E19" s="270"/>
      <c r="F19" s="270"/>
      <c r="G19" s="270"/>
      <c r="H19" s="270"/>
      <c r="I19" s="270"/>
      <c r="J19" s="270"/>
      <c r="K19" s="270"/>
      <c r="L19" s="270"/>
      <c r="M19" s="270"/>
      <c r="N19" s="270"/>
      <c r="O19" s="270"/>
      <c r="P19" s="270"/>
      <c r="Q19" s="270"/>
    </row>
    <row r="20" spans="1:17" ht="13.5" thickBot="1" x14ac:dyDescent="0.25">
      <c r="A20" s="270"/>
      <c r="B20" s="270"/>
      <c r="C20" s="270"/>
      <c r="D20" s="270"/>
      <c r="E20" s="270"/>
      <c r="F20" s="270"/>
      <c r="G20" s="270"/>
      <c r="H20" s="270"/>
      <c r="I20" s="270"/>
      <c r="J20" s="270"/>
      <c r="K20" s="270"/>
      <c r="L20" s="270"/>
      <c r="M20" s="270"/>
      <c r="N20" s="270"/>
      <c r="O20" s="270"/>
      <c r="P20" s="270"/>
      <c r="Q20" s="270"/>
    </row>
    <row r="21" spans="1:17" x14ac:dyDescent="0.2">
      <c r="A21" s="270"/>
      <c r="B21" s="1460" t="s">
        <v>0</v>
      </c>
      <c r="C21" s="1461"/>
      <c r="D21" s="1461"/>
      <c r="E21" s="1461"/>
      <c r="F21" s="1461"/>
      <c r="G21" s="1461"/>
      <c r="H21" s="1462"/>
      <c r="I21" s="1460" t="s">
        <v>1</v>
      </c>
      <c r="J21" s="1461"/>
      <c r="K21" s="1461"/>
      <c r="L21" s="1461"/>
      <c r="M21" s="1462"/>
      <c r="N21" s="1460" t="s">
        <v>2</v>
      </c>
      <c r="O21" s="1461"/>
      <c r="P21" s="1461"/>
      <c r="Q21" s="1462"/>
    </row>
    <row r="22" spans="1:17" ht="13.5" thickBot="1" x14ac:dyDescent="0.25">
      <c r="A22" s="270"/>
      <c r="B22" s="1463" t="str">
        <f>_xlfn.CONCAT('Surg Safe Checklist Collection'!B19:G19)</f>
        <v/>
      </c>
      <c r="C22" s="1464"/>
      <c r="D22" s="1464"/>
      <c r="E22" s="1464"/>
      <c r="F22" s="1464"/>
      <c r="G22" s="1464"/>
      <c r="H22" s="1465"/>
      <c r="I22" s="1463" t="str">
        <f>_xlfn.CONCAT('Surg Safe Checklist Collection'!H19:K19)</f>
        <v/>
      </c>
      <c r="J22" s="1464"/>
      <c r="K22" s="1464"/>
      <c r="L22" s="1464"/>
      <c r="M22" s="1465"/>
      <c r="N22" s="1466" t="str">
        <f>_xlfn.CONCAT('Surg Safe Checklist Collection'!L19:N19)</f>
        <v/>
      </c>
      <c r="O22" s="1467"/>
      <c r="P22" s="1467"/>
      <c r="Q22" s="1468"/>
    </row>
    <row r="23" spans="1:17" x14ac:dyDescent="0.2">
      <c r="A23" s="270"/>
      <c r="B23" s="829" t="s">
        <v>10</v>
      </c>
      <c r="C23" s="1447"/>
      <c r="D23" s="1447"/>
      <c r="E23" s="1447"/>
      <c r="F23" s="1447"/>
      <c r="G23" s="1447"/>
      <c r="H23" s="1447"/>
      <c r="I23" s="1447"/>
      <c r="J23" s="1447"/>
      <c r="K23" s="1447"/>
      <c r="L23" s="1447"/>
      <c r="M23" s="1447"/>
      <c r="N23" s="1447"/>
      <c r="O23" s="1447"/>
      <c r="P23" s="1447"/>
      <c r="Q23" s="1448"/>
    </row>
    <row r="24" spans="1:17" ht="13.5" thickBot="1" x14ac:dyDescent="0.25">
      <c r="A24" s="270"/>
      <c r="B24" s="1457" t="str">
        <f>_xlfn.CONCAT('Surg Safe Checklist Collection'!B21:N21)</f>
        <v/>
      </c>
      <c r="C24" s="1458"/>
      <c r="D24" s="1458"/>
      <c r="E24" s="1458"/>
      <c r="F24" s="1458"/>
      <c r="G24" s="1458"/>
      <c r="H24" s="1458"/>
      <c r="I24" s="1458"/>
      <c r="J24" s="1458"/>
      <c r="K24" s="1458"/>
      <c r="L24" s="1458"/>
      <c r="M24" s="1458"/>
      <c r="N24" s="1458"/>
      <c r="O24" s="1458"/>
      <c r="P24" s="1458"/>
      <c r="Q24" s="1459"/>
    </row>
    <row r="25" spans="1:17" ht="13.5" thickBot="1" x14ac:dyDescent="0.25">
      <c r="A25" s="270"/>
      <c r="B25" s="270"/>
      <c r="C25" s="270"/>
      <c r="D25" s="270"/>
      <c r="E25" s="270"/>
      <c r="F25" s="270"/>
      <c r="G25" s="270"/>
      <c r="H25" s="270"/>
      <c r="I25" s="270"/>
      <c r="J25" s="270"/>
      <c r="K25" s="270"/>
      <c r="L25" s="270"/>
      <c r="M25" s="270"/>
      <c r="N25" s="270"/>
      <c r="O25" s="270"/>
      <c r="P25" s="270"/>
      <c r="Q25" s="270"/>
    </row>
    <row r="26" spans="1:17" ht="13.5" thickBot="1" x14ac:dyDescent="0.25">
      <c r="A26" s="270"/>
      <c r="B26" s="1432" t="s">
        <v>805</v>
      </c>
      <c r="C26" s="1485"/>
      <c r="D26" s="1485"/>
      <c r="E26" s="1485"/>
      <c r="F26" s="1485"/>
      <c r="G26" s="1485"/>
      <c r="H26" s="1485"/>
      <c r="I26" s="1485"/>
      <c r="J26" s="1485"/>
      <c r="K26" s="1485"/>
      <c r="L26" s="1485"/>
      <c r="M26" s="1485"/>
      <c r="N26" s="1485"/>
      <c r="O26" s="1485"/>
      <c r="P26" s="1485"/>
      <c r="Q26" s="1486"/>
    </row>
    <row r="27" spans="1:17" ht="13.5" thickBot="1" x14ac:dyDescent="0.25">
      <c r="A27" s="270"/>
      <c r="B27" s="270"/>
      <c r="C27" s="270"/>
      <c r="D27" s="270"/>
      <c r="E27" s="270"/>
      <c r="F27" s="270"/>
      <c r="G27" s="270"/>
      <c r="H27" s="270"/>
      <c r="I27" s="270"/>
      <c r="J27" s="270"/>
      <c r="K27" s="270"/>
      <c r="L27" s="270"/>
      <c r="M27" s="270"/>
      <c r="N27" s="270"/>
      <c r="O27" s="270"/>
      <c r="P27" s="270"/>
      <c r="Q27" s="270"/>
    </row>
    <row r="28" spans="1:17" ht="26.25" thickBot="1" x14ac:dyDescent="0.25">
      <c r="A28" s="270"/>
      <c r="B28" s="1435" t="s">
        <v>569</v>
      </c>
      <c r="C28" s="1453"/>
      <c r="D28" s="1453"/>
      <c r="E28" s="1453"/>
      <c r="F28" s="1453"/>
      <c r="G28" s="1453"/>
      <c r="H28" s="1453"/>
      <c r="I28" s="1453"/>
      <c r="J28" s="1453"/>
      <c r="K28" s="1453"/>
      <c r="L28" s="1453"/>
      <c r="M28" s="1453"/>
      <c r="N28" s="1453"/>
      <c r="O28" s="272" t="s">
        <v>21</v>
      </c>
      <c r="P28" s="273" t="s">
        <v>23</v>
      </c>
      <c r="Q28" s="274" t="s">
        <v>22</v>
      </c>
    </row>
    <row r="29" spans="1:17" ht="12.75" customHeight="1" thickBot="1" x14ac:dyDescent="0.25">
      <c r="A29" s="270"/>
      <c r="B29" s="287">
        <v>1</v>
      </c>
      <c r="C29" s="1487" t="s">
        <v>570</v>
      </c>
      <c r="D29" s="1488"/>
      <c r="E29" s="1488"/>
      <c r="F29" s="1488"/>
      <c r="G29" s="1488"/>
      <c r="H29" s="1488"/>
      <c r="I29" s="1488"/>
      <c r="J29" s="1488"/>
      <c r="K29" s="1488"/>
      <c r="L29" s="1488"/>
      <c r="M29" s="1488"/>
      <c r="N29" s="1489"/>
      <c r="O29" s="288" t="str">
        <f>IF(Q29=0," ",SUM('Clinical Handover Collection'!AH38))</f>
        <v xml:space="preserve"> </v>
      </c>
      <c r="P29" s="474" t="str">
        <f>IF(Q29=0," ",SUM('Clinical Handover Collection'!AE38))</f>
        <v xml:space="preserve"> </v>
      </c>
      <c r="Q29" s="475">
        <f>SUM('Clinical Handover Collection'!AG38)</f>
        <v>0</v>
      </c>
    </row>
    <row r="30" spans="1:17" x14ac:dyDescent="0.2">
      <c r="A30" s="270"/>
      <c r="B30" s="1490">
        <v>2</v>
      </c>
      <c r="C30" s="867" t="s">
        <v>798</v>
      </c>
      <c r="D30" s="1492"/>
      <c r="E30" s="1492"/>
      <c r="F30" s="1492"/>
      <c r="G30" s="1492"/>
      <c r="H30" s="1492"/>
      <c r="I30" s="1492"/>
      <c r="J30" s="1492"/>
      <c r="K30" s="1492"/>
      <c r="L30" s="1492"/>
      <c r="M30" s="1492"/>
      <c r="N30" s="1493"/>
      <c r="O30" s="289" t="str">
        <f>IF(Q30=0," ",SUM('Clinical Handover Collection'!AH43))</f>
        <v xml:space="preserve"> </v>
      </c>
      <c r="P30" s="290" t="str">
        <f>IF(Q30=0," ",SUM('Clinical Handover Collection'!AE43))</f>
        <v xml:space="preserve"> </v>
      </c>
      <c r="Q30" s="291">
        <f>SUM('Clinical Handover Collection'!AG43)</f>
        <v>0</v>
      </c>
    </row>
    <row r="31" spans="1:17" ht="12.75" customHeight="1" thickBot="1" x14ac:dyDescent="0.25">
      <c r="A31" s="270"/>
      <c r="B31" s="1491"/>
      <c r="C31" s="1494" t="s">
        <v>799</v>
      </c>
      <c r="D31" s="1495"/>
      <c r="E31" s="1495"/>
      <c r="F31" s="1495"/>
      <c r="G31" s="1495"/>
      <c r="H31" s="1495"/>
      <c r="I31" s="1495"/>
      <c r="J31" s="1495"/>
      <c r="K31" s="1495"/>
      <c r="L31" s="1495"/>
      <c r="M31" s="1495"/>
      <c r="N31" s="1496"/>
      <c r="O31" s="562" t="str">
        <f>IF(Q31=0," ",SUM('Clinical Handover Collection'!AH44))</f>
        <v xml:space="preserve"> </v>
      </c>
      <c r="P31" s="563" t="str">
        <f>IF(Q31=0," ",SUM('Clinical Handover Collection'!AE44))</f>
        <v xml:space="preserve"> </v>
      </c>
      <c r="Q31" s="564">
        <f>SUM('Clinical Handover Collection'!AG44)</f>
        <v>0</v>
      </c>
    </row>
    <row r="32" spans="1:17" ht="12.75" customHeight="1" x14ac:dyDescent="0.2">
      <c r="A32" s="270"/>
      <c r="B32" s="275">
        <v>3</v>
      </c>
      <c r="C32" s="1528" t="s">
        <v>571</v>
      </c>
      <c r="D32" s="813"/>
      <c r="E32" s="813"/>
      <c r="F32" s="813"/>
      <c r="G32" s="813"/>
      <c r="H32" s="813"/>
      <c r="I32" s="813"/>
      <c r="J32" s="813"/>
      <c r="K32" s="813"/>
      <c r="L32" s="813"/>
      <c r="M32" s="813"/>
      <c r="N32" s="1529"/>
      <c r="O32" s="276" t="str">
        <f>IF(Q32=0," ",SUM('Clinical Handover Collection'!AH45))</f>
        <v xml:space="preserve"> </v>
      </c>
      <c r="P32" s="277" t="str">
        <f>IF(Q32=0," ",SUM('Clinical Handover Collection'!AE45))</f>
        <v xml:space="preserve"> </v>
      </c>
      <c r="Q32" s="566">
        <f>SUM('Clinical Handover Collection'!AG45)</f>
        <v>0</v>
      </c>
    </row>
    <row r="33" spans="1:17" ht="12.75" customHeight="1" x14ac:dyDescent="0.2">
      <c r="A33" s="270"/>
      <c r="B33" s="1517">
        <v>3.1</v>
      </c>
      <c r="C33" s="750" t="s">
        <v>568</v>
      </c>
      <c r="D33" s="751"/>
      <c r="E33" s="751"/>
      <c r="F33" s="751"/>
      <c r="G33" s="751"/>
      <c r="H33" s="751"/>
      <c r="I33" s="751"/>
      <c r="J33" s="751"/>
      <c r="K33" s="751"/>
      <c r="L33" s="751"/>
      <c r="M33" s="751"/>
      <c r="N33" s="1530"/>
      <c r="O33" s="1519"/>
      <c r="P33" s="1520"/>
      <c r="Q33" s="1521"/>
    </row>
    <row r="34" spans="1:17" ht="12.75" customHeight="1" x14ac:dyDescent="0.2">
      <c r="A34" s="270"/>
      <c r="B34" s="1517"/>
      <c r="C34" s="1124" t="str">
        <f>_xlfn.CONCAT('Clinical Handover Collection'!O46:O49,"; ",'Clinical Handover Collection'!P46:P49,"; ",'Clinical Handover Collection'!Q46:Q49,"; ",'Clinical Handover Collection'!R46:R49,"; ",'Clinical Handover Collection'!S46:S49,"; ",'Clinical Handover Collection'!T46:T49,"; ",'Clinical Handover Collection'!U46:U49,"; ",'Clinical Handover Collection'!V46:V49,"; ",'Clinical Handover Collection'!W46:W49,"; ",'Clinical Handover Collection'!X46:X49,"; ",'Clinical Handover Collection'!Y46:Y49,"; ",'Clinical Handover Collection'!Z46:Z49,"; ",'Clinical Handover Collection'!AA46:AA49,"; ",'Clinical Handover Collection'!AB46:AB49,"; ",'Clinical Handover Collection'!AC46:AC49)</f>
        <v xml:space="preserve">; ; ; ; ; ; ; ; ; ; ; ; ; ; </v>
      </c>
      <c r="D34" s="1125"/>
      <c r="E34" s="1125"/>
      <c r="F34" s="1125"/>
      <c r="G34" s="1125"/>
      <c r="H34" s="1125"/>
      <c r="I34" s="1125"/>
      <c r="J34" s="1125"/>
      <c r="K34" s="1125"/>
      <c r="L34" s="1125"/>
      <c r="M34" s="1125"/>
      <c r="N34" s="1126"/>
      <c r="O34" s="1522"/>
      <c r="P34" s="1523"/>
      <c r="Q34" s="1524"/>
    </row>
    <row r="35" spans="1:17" ht="12.75" customHeight="1" x14ac:dyDescent="0.2">
      <c r="A35" s="270"/>
      <c r="B35" s="1517"/>
      <c r="C35" s="1124"/>
      <c r="D35" s="1125"/>
      <c r="E35" s="1125"/>
      <c r="F35" s="1125"/>
      <c r="G35" s="1125"/>
      <c r="H35" s="1125"/>
      <c r="I35" s="1125"/>
      <c r="J35" s="1125"/>
      <c r="K35" s="1125"/>
      <c r="L35" s="1125"/>
      <c r="M35" s="1125"/>
      <c r="N35" s="1126"/>
      <c r="O35" s="1522"/>
      <c r="P35" s="1523"/>
      <c r="Q35" s="1524"/>
    </row>
    <row r="36" spans="1:17" ht="12.75" customHeight="1" thickBot="1" x14ac:dyDescent="0.25">
      <c r="A36" s="270"/>
      <c r="B36" s="1518"/>
      <c r="C36" s="1127"/>
      <c r="D36" s="1128"/>
      <c r="E36" s="1128"/>
      <c r="F36" s="1128"/>
      <c r="G36" s="1128"/>
      <c r="H36" s="1128"/>
      <c r="I36" s="1128"/>
      <c r="J36" s="1128"/>
      <c r="K36" s="1128"/>
      <c r="L36" s="1128"/>
      <c r="M36" s="1128"/>
      <c r="N36" s="1129"/>
      <c r="O36" s="1525"/>
      <c r="P36" s="1526"/>
      <c r="Q36" s="1527"/>
    </row>
    <row r="37" spans="1:17" ht="25.5" customHeight="1" thickBot="1" x14ac:dyDescent="0.25">
      <c r="A37" s="270"/>
      <c r="B37" s="524">
        <v>4</v>
      </c>
      <c r="C37" s="1097" t="s">
        <v>800</v>
      </c>
      <c r="D37" s="1497"/>
      <c r="E37" s="1497"/>
      <c r="F37" s="1497"/>
      <c r="G37" s="1497"/>
      <c r="H37" s="1497"/>
      <c r="I37" s="1497"/>
      <c r="J37" s="1497"/>
      <c r="K37" s="1497"/>
      <c r="L37" s="1497"/>
      <c r="M37" s="1497"/>
      <c r="N37" s="1498"/>
      <c r="O37" s="552" t="str">
        <f>IF(Q37=0," ",SUM('Clinical Handover Collection'!AH50))</f>
        <v xml:space="preserve"> </v>
      </c>
      <c r="P37" s="553" t="str">
        <f>IF(Q37=0," ",SUM('Clinical Handover Collection'!AE50))</f>
        <v xml:space="preserve"> </v>
      </c>
      <c r="Q37" s="567">
        <f>SUM('Clinical Handover Collection'!AG50)</f>
        <v>0</v>
      </c>
    </row>
    <row r="38" spans="1:17" ht="25.5" customHeight="1" x14ac:dyDescent="0.2">
      <c r="A38" s="270"/>
      <c r="B38" s="554">
        <v>5</v>
      </c>
      <c r="C38" s="1099" t="s">
        <v>801</v>
      </c>
      <c r="D38" s="1499"/>
      <c r="E38" s="1499"/>
      <c r="F38" s="1499"/>
      <c r="G38" s="1499"/>
      <c r="H38" s="1499"/>
      <c r="I38" s="1499"/>
      <c r="J38" s="1499"/>
      <c r="K38" s="1499"/>
      <c r="L38" s="1499"/>
      <c r="M38" s="1499"/>
      <c r="N38" s="1500"/>
      <c r="O38" s="555" t="str">
        <f>IF(Q38=0," ",SUM('Clinical Handover Collection'!AH51))</f>
        <v xml:space="preserve"> </v>
      </c>
      <c r="P38" s="556" t="str">
        <f>IF(Q38=0," ",SUM('Clinical Handover Collection'!AE51))</f>
        <v xml:space="preserve"> </v>
      </c>
      <c r="Q38" s="557">
        <f>SUM('Clinical Handover Collection'!AG51)</f>
        <v>0</v>
      </c>
    </row>
    <row r="39" spans="1:17" ht="25.5" customHeight="1" x14ac:dyDescent="0.2">
      <c r="A39" s="270"/>
      <c r="B39" s="1501">
        <v>5.0999999999999996</v>
      </c>
      <c r="C39" s="792" t="s">
        <v>821</v>
      </c>
      <c r="D39" s="1504"/>
      <c r="E39" s="1504"/>
      <c r="F39" s="1504"/>
      <c r="G39" s="1504"/>
      <c r="H39" s="1504"/>
      <c r="I39" s="1504"/>
      <c r="J39" s="1504"/>
      <c r="K39" s="1504"/>
      <c r="L39" s="1504"/>
      <c r="M39" s="1504"/>
      <c r="N39" s="1505"/>
      <c r="O39" s="693" t="str">
        <f>IF(Q39=0," ",SUM('Clinical Handover Collection'!AH53))</f>
        <v xml:space="preserve"> </v>
      </c>
      <c r="P39" s="694" t="str">
        <f>IF(Q39=0," ",SUM('Clinical Handover Collection'!AE53))</f>
        <v xml:space="preserve"> </v>
      </c>
      <c r="Q39" s="695">
        <f>SUM('Clinical Handover Collection'!AG53)</f>
        <v>0</v>
      </c>
    </row>
    <row r="40" spans="1:17" ht="25.5" customHeight="1" x14ac:dyDescent="0.2">
      <c r="A40" s="270"/>
      <c r="B40" s="1502"/>
      <c r="C40" s="792" t="s">
        <v>822</v>
      </c>
      <c r="D40" s="1504"/>
      <c r="E40" s="1504"/>
      <c r="F40" s="1504"/>
      <c r="G40" s="1504"/>
      <c r="H40" s="1504"/>
      <c r="I40" s="1504"/>
      <c r="J40" s="1504"/>
      <c r="K40" s="1504"/>
      <c r="L40" s="1504"/>
      <c r="M40" s="1504"/>
      <c r="N40" s="1505"/>
      <c r="O40" s="693" t="str">
        <f>IF(Q40=0," ",SUM('Clinical Handover Collection'!AH54))</f>
        <v xml:space="preserve"> </v>
      </c>
      <c r="P40" s="694" t="str">
        <f>IF(Q40=0," ",SUM('Clinical Handover Collection'!AE54))</f>
        <v xml:space="preserve"> </v>
      </c>
      <c r="Q40" s="695">
        <f>SUM('Clinical Handover Collection'!AG54)</f>
        <v>0</v>
      </c>
    </row>
    <row r="41" spans="1:17" ht="25.5" customHeight="1" x14ac:dyDescent="0.2">
      <c r="A41" s="270"/>
      <c r="B41" s="1503"/>
      <c r="C41" s="792" t="s">
        <v>823</v>
      </c>
      <c r="D41" s="1504"/>
      <c r="E41" s="1504"/>
      <c r="F41" s="1504"/>
      <c r="G41" s="1504"/>
      <c r="H41" s="1504"/>
      <c r="I41" s="1504"/>
      <c r="J41" s="1504"/>
      <c r="K41" s="1504"/>
      <c r="L41" s="1504"/>
      <c r="M41" s="1504"/>
      <c r="N41" s="1505"/>
      <c r="O41" s="693" t="str">
        <f>IF(Q41=0," ",SUM('Clinical Handover Collection'!AH55))</f>
        <v xml:space="preserve"> </v>
      </c>
      <c r="P41" s="694" t="str">
        <f>IF(Q41=0," ",SUM('Clinical Handover Collection'!AE55))</f>
        <v xml:space="preserve"> </v>
      </c>
      <c r="Q41" s="695">
        <f>SUM('Clinical Handover Collection'!AG55)</f>
        <v>0</v>
      </c>
    </row>
    <row r="42" spans="1:17" x14ac:dyDescent="0.2">
      <c r="A42" s="270"/>
      <c r="B42" s="560">
        <v>5.2</v>
      </c>
      <c r="C42" s="908" t="s">
        <v>572</v>
      </c>
      <c r="D42" s="1469"/>
      <c r="E42" s="1469"/>
      <c r="F42" s="1469"/>
      <c r="G42" s="1469"/>
      <c r="H42" s="1469"/>
      <c r="I42" s="1469"/>
      <c r="J42" s="1469"/>
      <c r="K42" s="1469"/>
      <c r="L42" s="1469"/>
      <c r="M42" s="1469"/>
      <c r="N42" s="1506"/>
      <c r="O42" s="558" t="str">
        <f>IF(Q42=0," ",SUM('Clinical Handover Collection'!AH56))</f>
        <v xml:space="preserve"> </v>
      </c>
      <c r="P42" s="559" t="str">
        <f>IF(Q42=0," ",SUM('Clinical Handover Collection'!AE56))</f>
        <v xml:space="preserve"> </v>
      </c>
      <c r="Q42" s="561">
        <f>SUM('Clinical Handover Collection'!AG56)</f>
        <v>0</v>
      </c>
    </row>
    <row r="43" spans="1:17" ht="25.5" customHeight="1" x14ac:dyDescent="0.2">
      <c r="A43" s="270"/>
      <c r="B43" s="1501">
        <v>5.3</v>
      </c>
      <c r="C43" s="1087" t="s">
        <v>824</v>
      </c>
      <c r="D43" s="1508"/>
      <c r="E43" s="1508"/>
      <c r="F43" s="1508"/>
      <c r="G43" s="1508"/>
      <c r="H43" s="1508"/>
      <c r="I43" s="1508"/>
      <c r="J43" s="1508"/>
      <c r="K43" s="1508"/>
      <c r="L43" s="1508"/>
      <c r="M43" s="1508"/>
      <c r="N43" s="1509"/>
      <c r="O43" s="693" t="str">
        <f>IF(Q43=0," ",SUM('Clinical Handover Collection'!AH58))</f>
        <v xml:space="preserve"> </v>
      </c>
      <c r="P43" s="694" t="str">
        <f>IF(Q43=0," ",SUM('Clinical Handover Collection'!AE58))</f>
        <v xml:space="preserve"> </v>
      </c>
      <c r="Q43" s="696">
        <f>SUM('Clinical Handover Collection'!AG58)</f>
        <v>0</v>
      </c>
    </row>
    <row r="44" spans="1:17" ht="25.5" customHeight="1" x14ac:dyDescent="0.2">
      <c r="A44" s="270"/>
      <c r="B44" s="1502"/>
      <c r="C44" s="1087" t="s">
        <v>825</v>
      </c>
      <c r="D44" s="1508"/>
      <c r="E44" s="1508"/>
      <c r="F44" s="1508"/>
      <c r="G44" s="1508"/>
      <c r="H44" s="1508"/>
      <c r="I44" s="1508"/>
      <c r="J44" s="1508"/>
      <c r="K44" s="1508"/>
      <c r="L44" s="1508"/>
      <c r="M44" s="1508"/>
      <c r="N44" s="1509"/>
      <c r="O44" s="693" t="str">
        <f>IF(Q44=0," ",SUM('Clinical Handover Collection'!AH59))</f>
        <v xml:space="preserve"> </v>
      </c>
      <c r="P44" s="694" t="str">
        <f>IF(Q44=0," ",SUM('Clinical Handover Collection'!AE59))</f>
        <v xml:space="preserve"> </v>
      </c>
      <c r="Q44" s="696">
        <f>SUM('Clinical Handover Collection'!AG59)</f>
        <v>0</v>
      </c>
    </row>
    <row r="45" spans="1:17" ht="25.5" customHeight="1" thickBot="1" x14ac:dyDescent="0.25">
      <c r="A45" s="270"/>
      <c r="B45" s="1507"/>
      <c r="C45" s="1510" t="s">
        <v>826</v>
      </c>
      <c r="D45" s="1511"/>
      <c r="E45" s="1511"/>
      <c r="F45" s="1511"/>
      <c r="G45" s="1511"/>
      <c r="H45" s="1511"/>
      <c r="I45" s="1511"/>
      <c r="J45" s="1511"/>
      <c r="K45" s="1511"/>
      <c r="L45" s="1511"/>
      <c r="M45" s="1511"/>
      <c r="N45" s="1512"/>
      <c r="O45" s="697" t="str">
        <f>IF(Q45=0," ",SUM('Clinical Handover Collection'!AH60))</f>
        <v xml:space="preserve"> </v>
      </c>
      <c r="P45" s="698" t="str">
        <f>IF(Q45=0," ",SUM('Clinical Handover Collection'!AE60))</f>
        <v xml:space="preserve"> </v>
      </c>
      <c r="Q45" s="699">
        <f>SUM('Clinical Handover Collection'!AG60)</f>
        <v>0</v>
      </c>
    </row>
    <row r="46" spans="1:17" ht="12.75" customHeight="1" x14ac:dyDescent="0.2">
      <c r="A46" s="270"/>
      <c r="B46" s="565">
        <v>6</v>
      </c>
      <c r="C46" s="819" t="s">
        <v>573</v>
      </c>
      <c r="D46" s="1492"/>
      <c r="E46" s="1492"/>
      <c r="F46" s="1492"/>
      <c r="G46" s="1492"/>
      <c r="H46" s="1492"/>
      <c r="I46" s="1492"/>
      <c r="J46" s="1492"/>
      <c r="K46" s="1492"/>
      <c r="L46" s="1492"/>
      <c r="M46" s="1492"/>
      <c r="N46" s="1493"/>
      <c r="O46" s="289" t="str">
        <f>IF(Q46=0," ",SUM('Clinical Handover Collection'!AH61))</f>
        <v xml:space="preserve"> </v>
      </c>
      <c r="P46" s="290" t="str">
        <f>IF(Q46=0," ",SUM('Clinical Handover Collection'!AE61))</f>
        <v xml:space="preserve"> </v>
      </c>
      <c r="Q46" s="295">
        <f>SUM('Clinical Handover Collection'!AG61)</f>
        <v>0</v>
      </c>
    </row>
    <row r="47" spans="1:17" ht="25.5" customHeight="1" x14ac:dyDescent="0.2">
      <c r="A47" s="270"/>
      <c r="B47" s="568">
        <v>6.1</v>
      </c>
      <c r="C47" s="1113" t="s">
        <v>802</v>
      </c>
      <c r="D47" s="1513"/>
      <c r="E47" s="1513"/>
      <c r="F47" s="1513"/>
      <c r="G47" s="1513"/>
      <c r="H47" s="1513"/>
      <c r="I47" s="1513"/>
      <c r="J47" s="1513"/>
      <c r="K47" s="1513"/>
      <c r="L47" s="1513"/>
      <c r="M47" s="1513"/>
      <c r="N47" s="1514"/>
      <c r="O47" s="296" t="str">
        <f>IF(Q47=0," ",SUM('Clinical Handover Collection'!AH62))</f>
        <v xml:space="preserve"> </v>
      </c>
      <c r="P47" s="297" t="str">
        <f>IF(Q47=0," ",SUM('Clinical Handover Collection'!AE62))</f>
        <v xml:space="preserve"> </v>
      </c>
      <c r="Q47" s="298">
        <f>SUM('Clinical Handover Collection'!AG62)</f>
        <v>0</v>
      </c>
    </row>
    <row r="48" spans="1:17" ht="39" customHeight="1" thickBot="1" x14ac:dyDescent="0.25">
      <c r="A48" s="270"/>
      <c r="B48" s="569">
        <v>6.2</v>
      </c>
      <c r="C48" s="1114" t="s">
        <v>803</v>
      </c>
      <c r="D48" s="1515"/>
      <c r="E48" s="1515"/>
      <c r="F48" s="1515"/>
      <c r="G48" s="1515"/>
      <c r="H48" s="1515"/>
      <c r="I48" s="1515"/>
      <c r="J48" s="1515"/>
      <c r="K48" s="1515"/>
      <c r="L48" s="1515"/>
      <c r="M48" s="1515"/>
      <c r="N48" s="1516"/>
      <c r="O48" s="292" t="str">
        <f>IF(Q48=0," ",SUM('Clinical Handover Collection'!AH63))</f>
        <v xml:space="preserve"> </v>
      </c>
      <c r="P48" s="293" t="str">
        <f>IF(Q48=0," ",SUM('Clinical Handover Collection'!AE63))</f>
        <v xml:space="preserve"> </v>
      </c>
      <c r="Q48" s="294">
        <f>SUM('Clinical Handover Collection'!AG63)</f>
        <v>0</v>
      </c>
    </row>
    <row r="49" spans="1:17" x14ac:dyDescent="0.2">
      <c r="A49" s="270"/>
      <c r="B49" s="270"/>
      <c r="C49" s="270"/>
      <c r="D49" s="270"/>
      <c r="E49" s="270"/>
      <c r="F49" s="270"/>
      <c r="G49" s="270"/>
      <c r="H49" s="270"/>
      <c r="I49" s="270"/>
      <c r="J49" s="270"/>
      <c r="K49" s="270"/>
      <c r="L49" s="270"/>
      <c r="M49" s="270"/>
      <c r="N49" s="270"/>
      <c r="O49" s="270"/>
      <c r="P49" s="270"/>
      <c r="Q49" s="270"/>
    </row>
    <row r="50" spans="1:17" ht="13.5" thickBot="1" x14ac:dyDescent="0.25">
      <c r="A50" s="270"/>
      <c r="B50" s="270"/>
      <c r="C50" s="270"/>
      <c r="D50" s="270"/>
      <c r="E50" s="270"/>
      <c r="F50" s="270"/>
      <c r="G50" s="270"/>
      <c r="H50" s="270"/>
      <c r="I50" s="270"/>
      <c r="J50" s="270"/>
      <c r="K50" s="270"/>
      <c r="L50" s="270"/>
      <c r="M50" s="270"/>
      <c r="N50" s="270"/>
      <c r="O50" s="270"/>
      <c r="P50" s="270"/>
      <c r="Q50" s="270"/>
    </row>
    <row r="51" spans="1:17" s="299" customFormat="1" ht="27.75" customHeight="1" x14ac:dyDescent="0.25">
      <c r="A51" s="387"/>
      <c r="B51" s="1470" t="s">
        <v>370</v>
      </c>
      <c r="C51" s="1471"/>
      <c r="D51" s="1471"/>
      <c r="E51" s="1471"/>
      <c r="F51" s="1471"/>
      <c r="G51" s="1471"/>
      <c r="H51" s="1471"/>
      <c r="I51" s="1471"/>
      <c r="J51" s="1471"/>
      <c r="K51" s="1471"/>
      <c r="L51" s="1471"/>
      <c r="M51" s="1471"/>
      <c r="N51" s="1471"/>
      <c r="O51" s="1471"/>
      <c r="P51" s="1471"/>
      <c r="Q51" s="1472"/>
    </row>
    <row r="52" spans="1:17" s="299" customFormat="1" ht="68.25" customHeight="1" thickBot="1" x14ac:dyDescent="0.3">
      <c r="A52" s="387"/>
      <c r="B52" s="710" t="s">
        <v>855</v>
      </c>
      <c r="C52" s="711"/>
      <c r="D52" s="711"/>
      <c r="E52" s="711"/>
      <c r="F52" s="711"/>
      <c r="G52" s="711"/>
      <c r="H52" s="711"/>
      <c r="I52" s="711"/>
      <c r="J52" s="711"/>
      <c r="K52" s="711"/>
      <c r="L52" s="711"/>
      <c r="M52" s="711"/>
      <c r="N52" s="711"/>
      <c r="O52" s="711"/>
      <c r="P52" s="711"/>
      <c r="Q52" s="712"/>
    </row>
    <row r="53" spans="1:17" s="299" customFormat="1" x14ac:dyDescent="0.2">
      <c r="A53" s="387"/>
      <c r="B53" s="270"/>
      <c r="C53" s="270"/>
      <c r="D53" s="270"/>
      <c r="E53" s="270"/>
      <c r="F53" s="270"/>
      <c r="G53" s="270"/>
      <c r="H53" s="270"/>
      <c r="I53" s="270"/>
      <c r="J53" s="270"/>
      <c r="K53" s="270"/>
      <c r="L53" s="270"/>
      <c r="M53" s="270"/>
      <c r="N53" s="270"/>
      <c r="O53" s="339"/>
      <c r="P53" s="387"/>
      <c r="Q53" s="387"/>
    </row>
    <row r="54" spans="1:17" s="299" customFormat="1" x14ac:dyDescent="0.2">
      <c r="A54" s="387"/>
      <c r="B54" s="270"/>
      <c r="C54" s="270"/>
      <c r="D54" s="270"/>
      <c r="E54" s="270"/>
      <c r="F54" s="270"/>
      <c r="G54" s="270"/>
      <c r="H54" s="270"/>
      <c r="I54" s="270"/>
      <c r="J54" s="270"/>
      <c r="K54" s="270"/>
      <c r="L54" s="270"/>
      <c r="M54" s="270"/>
      <c r="N54" s="270"/>
      <c r="O54" s="339"/>
      <c r="P54" s="387"/>
      <c r="Q54" s="387"/>
    </row>
    <row r="55" spans="1:17" s="299" customFormat="1" x14ac:dyDescent="0.25">
      <c r="A55" s="387"/>
      <c r="B55" s="1476" t="s">
        <v>255</v>
      </c>
      <c r="C55" s="1476"/>
      <c r="D55" s="1476"/>
      <c r="E55" s="1476"/>
      <c r="F55" s="1476"/>
      <c r="G55" s="1476"/>
      <c r="H55" s="1476"/>
      <c r="I55" s="1476"/>
      <c r="J55" s="1476"/>
      <c r="K55" s="1476"/>
      <c r="L55" s="1476"/>
      <c r="M55" s="1476"/>
      <c r="N55" s="1476"/>
      <c r="O55" s="1476"/>
      <c r="P55" s="1476"/>
      <c r="Q55" s="1476"/>
    </row>
    <row r="56" spans="1:17" s="299" customFormat="1" x14ac:dyDescent="0.2">
      <c r="A56" s="387"/>
      <c r="B56" s="270"/>
      <c r="C56" s="270"/>
      <c r="D56" s="270"/>
      <c r="E56" s="270"/>
      <c r="F56" s="270"/>
      <c r="G56" s="270"/>
      <c r="H56" s="270"/>
      <c r="I56" s="270"/>
      <c r="J56" s="270"/>
      <c r="K56" s="270"/>
      <c r="L56" s="270"/>
      <c r="M56" s="270"/>
      <c r="N56" s="270"/>
      <c r="O56" s="339"/>
      <c r="P56" s="387"/>
      <c r="Q56" s="387"/>
    </row>
    <row r="57" spans="1:17" s="299" customFormat="1" x14ac:dyDescent="0.2">
      <c r="A57" s="387"/>
      <c r="B57" s="270"/>
      <c r="C57" s="270"/>
      <c r="D57" s="270"/>
      <c r="E57" s="270"/>
      <c r="F57" s="270"/>
      <c r="G57" s="270"/>
      <c r="H57" s="270"/>
      <c r="I57" s="270"/>
      <c r="J57" s="270"/>
      <c r="K57" s="270"/>
      <c r="L57" s="270"/>
      <c r="M57" s="270"/>
      <c r="N57" s="270"/>
      <c r="O57" s="339"/>
      <c r="P57" s="387"/>
      <c r="Q57" s="387"/>
    </row>
    <row r="58" spans="1:17" s="299" customFormat="1" x14ac:dyDescent="0.2">
      <c r="A58" s="387"/>
      <c r="B58" s="270"/>
      <c r="C58" s="270"/>
      <c r="D58" s="270"/>
      <c r="E58" s="270"/>
      <c r="F58" s="270"/>
      <c r="G58" s="270"/>
      <c r="H58" s="270"/>
      <c r="I58" s="270"/>
      <c r="J58" s="270"/>
      <c r="K58" s="270"/>
      <c r="L58" s="270"/>
      <c r="M58" s="270"/>
      <c r="N58" s="270"/>
      <c r="O58" s="339"/>
      <c r="P58" s="387"/>
      <c r="Q58" s="387"/>
    </row>
    <row r="59" spans="1:17" s="299" customFormat="1" x14ac:dyDescent="0.2">
      <c r="A59" s="387"/>
      <c r="B59" s="270"/>
      <c r="C59" s="270"/>
      <c r="D59" s="270"/>
      <c r="E59" s="270"/>
      <c r="F59" s="270"/>
      <c r="G59" s="270"/>
      <c r="H59" s="270"/>
      <c r="I59" s="270"/>
      <c r="J59" s="270"/>
      <c r="K59" s="270"/>
      <c r="L59" s="270"/>
      <c r="M59" s="270"/>
      <c r="N59" s="270"/>
      <c r="O59" s="339"/>
      <c r="P59" s="387"/>
      <c r="Q59" s="387"/>
    </row>
    <row r="60" spans="1:17" s="299" customFormat="1" ht="105" customHeight="1" x14ac:dyDescent="0.25">
      <c r="A60" s="387"/>
      <c r="B60" s="804" t="s">
        <v>856</v>
      </c>
      <c r="C60" s="1477"/>
      <c r="D60" s="1477"/>
      <c r="E60" s="1477"/>
      <c r="F60" s="1477"/>
      <c r="G60" s="1477"/>
      <c r="H60" s="1477"/>
      <c r="I60" s="1477"/>
      <c r="J60" s="1477"/>
      <c r="K60" s="1477"/>
      <c r="L60" s="1477"/>
      <c r="M60" s="1477"/>
      <c r="N60" s="1477"/>
      <c r="O60" s="1477"/>
      <c r="P60" s="1477"/>
      <c r="Q60" s="1477"/>
    </row>
  </sheetData>
  <mergeCells count="37">
    <mergeCell ref="B33:B36"/>
    <mergeCell ref="O33:Q36"/>
    <mergeCell ref="C32:N32"/>
    <mergeCell ref="C33:N33"/>
    <mergeCell ref="C34:N36"/>
    <mergeCell ref="B60:Q60"/>
    <mergeCell ref="C42:N42"/>
    <mergeCell ref="B43:B45"/>
    <mergeCell ref="C43:N43"/>
    <mergeCell ref="C44:N44"/>
    <mergeCell ref="C45:N45"/>
    <mergeCell ref="C46:N46"/>
    <mergeCell ref="C47:N47"/>
    <mergeCell ref="C48:N48"/>
    <mergeCell ref="B51:Q51"/>
    <mergeCell ref="B52:Q52"/>
    <mergeCell ref="B55:Q55"/>
    <mergeCell ref="C37:N37"/>
    <mergeCell ref="C38:N38"/>
    <mergeCell ref="B39:B41"/>
    <mergeCell ref="C39:N39"/>
    <mergeCell ref="C40:N40"/>
    <mergeCell ref="C41:N41"/>
    <mergeCell ref="C29:N29"/>
    <mergeCell ref="B30:B31"/>
    <mergeCell ref="C30:N30"/>
    <mergeCell ref="C31:N31"/>
    <mergeCell ref="B28:N28"/>
    <mergeCell ref="B23:Q23"/>
    <mergeCell ref="B24:Q24"/>
    <mergeCell ref="B26:Q26"/>
    <mergeCell ref="B21:H21"/>
    <mergeCell ref="I21:M21"/>
    <mergeCell ref="N21:Q21"/>
    <mergeCell ref="B22:H22"/>
    <mergeCell ref="I22:M22"/>
    <mergeCell ref="N22:Q22"/>
  </mergeCells>
  <pageMargins left="0.7" right="0.7" top="0.75" bottom="0.75" header="0.3" footer="0.3"/>
  <pageSetup paperSize="9" scale="5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Contents</vt:lpstr>
      <vt:lpstr>Facility Collection &amp; Results</vt:lpstr>
      <vt:lpstr>Ward_Unit Collection</vt:lpstr>
      <vt:lpstr>Surg Safe Checklist Collection</vt:lpstr>
      <vt:lpstr>Clinical Handover Collection</vt:lpstr>
      <vt:lpstr>Patient Collection</vt:lpstr>
      <vt:lpstr>Results for Ward_Unit</vt:lpstr>
      <vt:lpstr>Results for Surg Safe Checklist</vt:lpstr>
      <vt:lpstr>Results for Clinical Handover</vt:lpstr>
      <vt:lpstr>Results for Patient</vt:lpstr>
      <vt:lpstr>Measurement Plan</vt:lpstr>
      <vt:lpstr>Contents!Print_Area</vt:lpstr>
      <vt:lpstr>'Facility Collection &amp; Results'!Print_Area</vt:lpstr>
      <vt:lpstr>'Measurement Plan'!Print_Area</vt:lpstr>
      <vt:lpstr>'Patient Collection'!Print_Area</vt:lpstr>
      <vt:lpstr>'Results for Patient'!Print_Area</vt:lpstr>
      <vt:lpstr>'Results for Surg Safe Checklist'!Print_Area</vt:lpstr>
      <vt:lpstr>'Results for Ward_Unit'!Print_Area</vt:lpstr>
      <vt:lpstr>'Surg Safe Checklist Collection'!Print_Area</vt:lpstr>
      <vt:lpstr>'Ward_Unit Collection'!Print_Area</vt:lpstr>
      <vt:lpstr>'Measurement Plan'!Print_Titles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NSQHS Standards - Standard 6 Audit Tools</dc:title>
  <dc:subject>NSQHS Standards Edition 2, Standard 6 Communicating for Safety</dc:subject>
  <dc:creator/>
  <cp:keywords>NSQHS standards, NSQHS standards edition 2, standard 6, communicating for safety, patient identification, shift to shift clinical handover, audit tools</cp:keywords>
  <cp:lastModifiedBy/>
  <dcterms:created xsi:type="dcterms:W3CDTF">2006-09-16T00:00:00Z</dcterms:created>
  <dcterms:modified xsi:type="dcterms:W3CDTF">2019-02-04T02:26:39Z</dcterms:modified>
</cp:coreProperties>
</file>