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defaultThemeVersion="124226"/>
  <bookViews>
    <workbookView xWindow="0" yWindow="0" windowWidth="28800" windowHeight="11310"/>
  </bookViews>
  <sheets>
    <sheet name="Contents" sheetId="7" r:id="rId1"/>
    <sheet name="Facility Collection &amp; Results" sheetId="1" r:id="rId2"/>
    <sheet name="Ward_Unit Collection" sheetId="4" r:id="rId3"/>
    <sheet name="Patient Collection" sheetId="6" r:id="rId4"/>
    <sheet name="Results for Ward_Unit" sheetId="8" r:id="rId5"/>
    <sheet name="Results for Patient" sheetId="9" r:id="rId6"/>
    <sheet name="Measurement Plan" sheetId="10" r:id="rId7"/>
  </sheets>
  <definedNames>
    <definedName name="_xlnm._FilterDatabase" localSheetId="6" hidden="1">'Measurement Plan'!$B$20:$L$64</definedName>
    <definedName name="_xlnm.Print_Area" localSheetId="0">Contents!$B$1:$P$37</definedName>
    <definedName name="_xlnm.Print_Area" localSheetId="1">'Facility Collection &amp; Results'!$B$1:$O$279</definedName>
    <definedName name="_xlnm.Print_Area" localSheetId="6">'Measurement Plan'!$B$1:$L$76</definedName>
    <definedName name="_xlnm.Print_Area" localSheetId="3">'Patient Collection'!$B$1:$AM$187</definedName>
    <definedName name="_xlnm.Print_Area" localSheetId="5">'Results for Patient'!$B$1:$Q$151</definedName>
    <definedName name="_xlnm.Print_Area" localSheetId="4">'Results for Ward_Unit'!$B$1:$Q$46</definedName>
    <definedName name="_xlnm.Print_Area" localSheetId="2">'Ward_Unit Collection'!$B$1:$AH$44</definedName>
  </definedNames>
  <calcPr calcId="171027"/>
  <fileRecoveryPr autoRecover="0"/>
</workbook>
</file>

<file path=xl/calcChain.xml><?xml version="1.0" encoding="utf-8"?>
<calcChain xmlns="http://schemas.openxmlformats.org/spreadsheetml/2006/main">
  <c r="O147" i="6" l="1"/>
  <c r="AJ147" i="6"/>
  <c r="AL167" i="6" l="1"/>
  <c r="AK166" i="6"/>
  <c r="AK162" i="6"/>
  <c r="AK161" i="6"/>
  <c r="AK160" i="6"/>
  <c r="AK159" i="6"/>
  <c r="AK158" i="6"/>
  <c r="AK156" i="6"/>
  <c r="AJ166" i="6"/>
  <c r="AJ162" i="6"/>
  <c r="AJ161" i="6"/>
  <c r="AJ160" i="6"/>
  <c r="AJ159" i="6"/>
  <c r="AJ158" i="6"/>
  <c r="AJ156" i="6"/>
  <c r="AK154" i="6"/>
  <c r="AJ154" i="6"/>
  <c r="O88" i="6"/>
  <c r="O89" i="6" s="1"/>
  <c r="AJ57" i="6" l="1"/>
  <c r="S61" i="6"/>
  <c r="T61" i="6"/>
  <c r="U61" i="6"/>
  <c r="V61" i="6"/>
  <c r="W61" i="6"/>
  <c r="X61" i="6"/>
  <c r="Y61" i="6"/>
  <c r="Z61" i="6"/>
  <c r="AA61" i="6"/>
  <c r="AB61" i="6"/>
  <c r="AC61" i="6"/>
  <c r="AD61" i="6"/>
  <c r="AE61" i="6"/>
  <c r="AF61" i="6"/>
  <c r="AG61" i="6"/>
  <c r="AH61" i="6"/>
  <c r="T165" i="6"/>
  <c r="U165" i="6"/>
  <c r="V165" i="6"/>
  <c r="W165" i="6"/>
  <c r="X165" i="6"/>
  <c r="Y165" i="6"/>
  <c r="Z165" i="6"/>
  <c r="AA165" i="6"/>
  <c r="AB165" i="6"/>
  <c r="AC165" i="6"/>
  <c r="AD165" i="6"/>
  <c r="AE165" i="6"/>
  <c r="AF165" i="6"/>
  <c r="AG165" i="6"/>
  <c r="AH165" i="6"/>
  <c r="AL63" i="6" l="1"/>
  <c r="P69" i="6" l="1"/>
  <c r="Q69" i="6"/>
  <c r="R69" i="6"/>
  <c r="S69" i="6"/>
  <c r="T69" i="6"/>
  <c r="U69" i="6"/>
  <c r="V69" i="6"/>
  <c r="W69" i="6"/>
  <c r="X69" i="6"/>
  <c r="Y69" i="6"/>
  <c r="Z69" i="6"/>
  <c r="AA69" i="6"/>
  <c r="AB69" i="6"/>
  <c r="AC69" i="6"/>
  <c r="AD69" i="6"/>
  <c r="AE69" i="6"/>
  <c r="AF69" i="6"/>
  <c r="AG69" i="6"/>
  <c r="AH69" i="6"/>
  <c r="O69" i="6"/>
  <c r="AK71" i="6"/>
  <c r="AL69" i="6" l="1"/>
  <c r="Q54" i="9" s="1"/>
  <c r="AJ69" i="6"/>
  <c r="AM69" i="6" l="1"/>
  <c r="O54" i="9" s="1"/>
  <c r="P54" i="9"/>
  <c r="AL41" i="6"/>
  <c r="Q34" i="9" s="1"/>
  <c r="P41" i="6"/>
  <c r="Q41" i="6"/>
  <c r="R41" i="6"/>
  <c r="S41" i="6"/>
  <c r="T41" i="6"/>
  <c r="U41" i="6"/>
  <c r="V41" i="6"/>
  <c r="W41" i="6"/>
  <c r="X41" i="6"/>
  <c r="Y41" i="6"/>
  <c r="Z41" i="6"/>
  <c r="AA41" i="6"/>
  <c r="AB41" i="6"/>
  <c r="AC41" i="6"/>
  <c r="AD41" i="6"/>
  <c r="AE41" i="6"/>
  <c r="AF41" i="6"/>
  <c r="AG41" i="6"/>
  <c r="AH41" i="6"/>
  <c r="O41" i="6"/>
  <c r="AJ36" i="6"/>
  <c r="AJ41" i="6" l="1"/>
  <c r="P34" i="9" s="1"/>
  <c r="P163" i="6"/>
  <c r="P164" i="6" s="1"/>
  <c r="P165" i="6" s="1"/>
  <c r="Q163" i="6"/>
  <c r="Q164" i="6" s="1"/>
  <c r="Q165" i="6" s="1"/>
  <c r="R163" i="6"/>
  <c r="R164" i="6" s="1"/>
  <c r="R165" i="6" s="1"/>
  <c r="S163" i="6"/>
  <c r="S164" i="6" s="1"/>
  <c r="S165" i="6" s="1"/>
  <c r="T163" i="6"/>
  <c r="T164" i="6" s="1"/>
  <c r="U163" i="6"/>
  <c r="U164" i="6" s="1"/>
  <c r="V163" i="6"/>
  <c r="V164" i="6" s="1"/>
  <c r="W163" i="6"/>
  <c r="W164" i="6" s="1"/>
  <c r="X163" i="6"/>
  <c r="X164" i="6" s="1"/>
  <c r="Y163" i="6"/>
  <c r="Y164" i="6" s="1"/>
  <c r="Z163" i="6"/>
  <c r="Z164" i="6" s="1"/>
  <c r="AA163" i="6"/>
  <c r="AA164" i="6" s="1"/>
  <c r="AB163" i="6"/>
  <c r="AB164" i="6" s="1"/>
  <c r="AC163" i="6"/>
  <c r="AC164" i="6" s="1"/>
  <c r="AD163" i="6"/>
  <c r="AD164" i="6" s="1"/>
  <c r="AE163" i="6"/>
  <c r="AE164" i="6" s="1"/>
  <c r="AF163" i="6"/>
  <c r="AF164" i="6" s="1"/>
  <c r="AG163" i="6"/>
  <c r="AG164" i="6" s="1"/>
  <c r="AH163" i="6"/>
  <c r="AH164" i="6" s="1"/>
  <c r="O163" i="6"/>
  <c r="O164" i="6" s="1"/>
  <c r="O165" i="6" s="1"/>
  <c r="AJ167" i="6" s="1"/>
  <c r="AJ58" i="6"/>
  <c r="P59" i="6"/>
  <c r="P60" i="6" s="1"/>
  <c r="P61" i="6" s="1"/>
  <c r="Q59" i="6"/>
  <c r="Q60" i="6" s="1"/>
  <c r="Q61" i="6" s="1"/>
  <c r="R59" i="6"/>
  <c r="R60" i="6" s="1"/>
  <c r="R61" i="6" s="1"/>
  <c r="S59" i="6"/>
  <c r="S60" i="6" s="1"/>
  <c r="T59" i="6"/>
  <c r="T60" i="6" s="1"/>
  <c r="U59" i="6"/>
  <c r="U60" i="6" s="1"/>
  <c r="V59" i="6"/>
  <c r="V60" i="6" s="1"/>
  <c r="W59" i="6"/>
  <c r="W60" i="6" s="1"/>
  <c r="X59" i="6"/>
  <c r="X60" i="6" s="1"/>
  <c r="Y59" i="6"/>
  <c r="Y60" i="6" s="1"/>
  <c r="Z59" i="6"/>
  <c r="Z60" i="6" s="1"/>
  <c r="AA59" i="6"/>
  <c r="AA60" i="6" s="1"/>
  <c r="AB59" i="6"/>
  <c r="AB60" i="6" s="1"/>
  <c r="AC59" i="6"/>
  <c r="AC60" i="6" s="1"/>
  <c r="AD59" i="6"/>
  <c r="AD60" i="6" s="1"/>
  <c r="AE59" i="6"/>
  <c r="AE60" i="6" s="1"/>
  <c r="AF59" i="6"/>
  <c r="AF60" i="6" s="1"/>
  <c r="AG59" i="6"/>
  <c r="AG60" i="6" s="1"/>
  <c r="AH59" i="6"/>
  <c r="AH60" i="6" s="1"/>
  <c r="O59" i="6"/>
  <c r="AJ165" i="6" l="1"/>
  <c r="AM41" i="6"/>
  <c r="O34" i="9" s="1"/>
  <c r="AK165" i="6"/>
  <c r="AM167" i="6"/>
  <c r="O60" i="6"/>
  <c r="O61" i="6" s="1"/>
  <c r="AK61" i="6" s="1"/>
  <c r="AJ34" i="6"/>
  <c r="AL165" i="6" l="1"/>
  <c r="Q131" i="9" s="1"/>
  <c r="AJ61" i="6"/>
  <c r="AL61" i="6" s="1"/>
  <c r="AJ77" i="6"/>
  <c r="AK77" i="6"/>
  <c r="AM165" i="6" l="1"/>
  <c r="AM61" i="6"/>
  <c r="Q51" i="9"/>
  <c r="O51" i="9" s="1"/>
  <c r="O131" i="9"/>
  <c r="P131" i="9"/>
  <c r="AJ63" i="6"/>
  <c r="AM63" i="6" s="1"/>
  <c r="AL77" i="6"/>
  <c r="AM77" i="6" s="1"/>
  <c r="B23" i="9"/>
  <c r="N21" i="9"/>
  <c r="I21" i="9"/>
  <c r="B21" i="9"/>
  <c r="B24" i="8"/>
  <c r="N22" i="8"/>
  <c r="I22" i="8"/>
  <c r="B22" i="8"/>
  <c r="P51" i="9" l="1"/>
  <c r="AJ71" i="6"/>
  <c r="U89" i="6" l="1"/>
  <c r="V89" i="6"/>
  <c r="W89" i="6"/>
  <c r="X89" i="6"/>
  <c r="Y89" i="6"/>
  <c r="Z89" i="6"/>
  <c r="AA89" i="6"/>
  <c r="AB89" i="6"/>
  <c r="AC89" i="6"/>
  <c r="AD89" i="6"/>
  <c r="AE89" i="6"/>
  <c r="AF89" i="6"/>
  <c r="AG89" i="6"/>
  <c r="AH89" i="6"/>
  <c r="AK174" i="6"/>
  <c r="AK173" i="6"/>
  <c r="AK170" i="6"/>
  <c r="AJ174" i="6"/>
  <c r="AJ173" i="6"/>
  <c r="AJ170" i="6"/>
  <c r="AK169" i="6"/>
  <c r="AJ169" i="6"/>
  <c r="AK83" i="6"/>
  <c r="AK82" i="6"/>
  <c r="AK81" i="6"/>
  <c r="AK80" i="6"/>
  <c r="AK79" i="6"/>
  <c r="AJ79" i="6"/>
  <c r="AK48" i="6"/>
  <c r="AK47" i="6"/>
  <c r="AJ47" i="6"/>
  <c r="AL47" i="6" l="1"/>
  <c r="AL79" i="6"/>
  <c r="C31" i="8"/>
  <c r="AM47" i="6" l="1"/>
  <c r="Q44" i="9"/>
  <c r="AM79" i="6"/>
  <c r="Q65" i="9"/>
  <c r="AJ152" i="6"/>
  <c r="AK152" i="6"/>
  <c r="O44" i="9" l="1"/>
  <c r="P44" i="9"/>
  <c r="P65" i="9"/>
  <c r="O65" i="9"/>
  <c r="AL152" i="6"/>
  <c r="AM152" i="6" s="1"/>
  <c r="P147" i="6"/>
  <c r="Q147" i="6"/>
  <c r="R147" i="6"/>
  <c r="S147" i="6"/>
  <c r="T147" i="6"/>
  <c r="U147" i="6"/>
  <c r="V147" i="6"/>
  <c r="W147" i="6"/>
  <c r="X147" i="6"/>
  <c r="Y147" i="6"/>
  <c r="Z147" i="6"/>
  <c r="AA147" i="6"/>
  <c r="AB147" i="6"/>
  <c r="AC147" i="6"/>
  <c r="AD147" i="6"/>
  <c r="AE147" i="6"/>
  <c r="AF147" i="6"/>
  <c r="AG147" i="6"/>
  <c r="AH147" i="6"/>
  <c r="C114" i="9"/>
  <c r="AK151" i="6"/>
  <c r="AK150" i="6"/>
  <c r="AK149" i="6"/>
  <c r="AK148" i="6"/>
  <c r="AK146" i="6"/>
  <c r="AK145" i="6"/>
  <c r="AK143" i="6"/>
  <c r="AK138" i="6"/>
  <c r="AK135" i="6"/>
  <c r="AK134" i="6"/>
  <c r="AK133" i="6"/>
  <c r="AK132" i="6"/>
  <c r="AK131" i="6"/>
  <c r="AK129" i="6"/>
  <c r="AK126" i="6"/>
  <c r="AK125" i="6"/>
  <c r="AK124" i="6"/>
  <c r="AK123" i="6"/>
  <c r="AK122" i="6"/>
  <c r="AK120" i="6"/>
  <c r="AK117" i="6"/>
  <c r="AK116" i="6"/>
  <c r="AK115" i="6"/>
  <c r="AK114" i="6"/>
  <c r="AK113" i="6"/>
  <c r="AK111" i="6"/>
  <c r="AJ151" i="6"/>
  <c r="AJ150" i="6"/>
  <c r="AJ149" i="6"/>
  <c r="AJ148" i="6"/>
  <c r="AJ146" i="6"/>
  <c r="AJ145" i="6"/>
  <c r="AJ143" i="6"/>
  <c r="AJ138" i="6"/>
  <c r="AJ135" i="6"/>
  <c r="AJ134" i="6"/>
  <c r="AJ133" i="6"/>
  <c r="AJ132" i="6"/>
  <c r="AJ131" i="6"/>
  <c r="AJ129" i="6"/>
  <c r="AJ126" i="6"/>
  <c r="AJ125" i="6"/>
  <c r="AJ124" i="6"/>
  <c r="AJ123" i="6"/>
  <c r="AJ122" i="6"/>
  <c r="AJ120" i="6"/>
  <c r="AJ117" i="6"/>
  <c r="AJ116" i="6"/>
  <c r="AJ115" i="6"/>
  <c r="AJ114" i="6"/>
  <c r="AJ113" i="6"/>
  <c r="AJ111" i="6"/>
  <c r="AK108" i="6"/>
  <c r="AK107" i="6"/>
  <c r="AK106" i="6"/>
  <c r="AK105" i="6"/>
  <c r="AK104" i="6"/>
  <c r="AK102" i="6"/>
  <c r="AK99" i="6"/>
  <c r="AK98" i="6"/>
  <c r="AK97" i="6"/>
  <c r="AK96" i="6"/>
  <c r="AK94" i="6"/>
  <c r="AK93" i="6"/>
  <c r="AK92" i="6"/>
  <c r="AK91" i="6"/>
  <c r="AK87" i="6"/>
  <c r="AK86" i="6"/>
  <c r="AK85" i="6"/>
  <c r="AK84" i="6"/>
  <c r="AK76" i="6"/>
  <c r="AK75" i="6"/>
  <c r="AK74" i="6"/>
  <c r="AJ108" i="6"/>
  <c r="AJ107" i="6"/>
  <c r="AJ106" i="6"/>
  <c r="AJ105" i="6"/>
  <c r="AJ104" i="6"/>
  <c r="AJ102" i="6"/>
  <c r="P100" i="6"/>
  <c r="P101" i="6" s="1"/>
  <c r="Q100" i="6"/>
  <c r="Q101" i="6" s="1"/>
  <c r="R100" i="6"/>
  <c r="R101" i="6" s="1"/>
  <c r="S100" i="6"/>
  <c r="S101" i="6" s="1"/>
  <c r="T100" i="6"/>
  <c r="T101" i="6" s="1"/>
  <c r="U100" i="6"/>
  <c r="U101" i="6" s="1"/>
  <c r="V100" i="6"/>
  <c r="V101" i="6" s="1"/>
  <c r="W100" i="6"/>
  <c r="W101" i="6" s="1"/>
  <c r="X100" i="6"/>
  <c r="X101" i="6" s="1"/>
  <c r="Y100" i="6"/>
  <c r="Y101" i="6" s="1"/>
  <c r="Z100" i="6"/>
  <c r="Z101" i="6" s="1"/>
  <c r="AA100" i="6"/>
  <c r="AA101" i="6" s="1"/>
  <c r="AB100" i="6"/>
  <c r="AB101" i="6" s="1"/>
  <c r="AC100" i="6"/>
  <c r="AC101" i="6" s="1"/>
  <c r="AD100" i="6"/>
  <c r="AD101" i="6" s="1"/>
  <c r="AE100" i="6"/>
  <c r="AE101" i="6" s="1"/>
  <c r="AF100" i="6"/>
  <c r="AF101" i="6" s="1"/>
  <c r="AG100" i="6"/>
  <c r="AG101" i="6" s="1"/>
  <c r="AH100" i="6"/>
  <c r="AH101" i="6" s="1"/>
  <c r="O100" i="6"/>
  <c r="O101" i="6" s="1"/>
  <c r="AJ99" i="6"/>
  <c r="AJ98" i="6"/>
  <c r="AJ97" i="6"/>
  <c r="AJ96" i="6"/>
  <c r="AJ94" i="6"/>
  <c r="AJ93" i="6"/>
  <c r="AJ92" i="6"/>
  <c r="AJ91" i="6"/>
  <c r="AJ87" i="6"/>
  <c r="AJ86" i="6"/>
  <c r="AJ85" i="6"/>
  <c r="AJ84" i="6"/>
  <c r="AJ83" i="6"/>
  <c r="AL83" i="6" s="1"/>
  <c r="AJ82" i="6"/>
  <c r="AL82" i="6" s="1"/>
  <c r="AJ81" i="6"/>
  <c r="AL81" i="6" s="1"/>
  <c r="AJ80" i="6"/>
  <c r="AL80" i="6" s="1"/>
  <c r="AJ76" i="6"/>
  <c r="AJ75" i="6"/>
  <c r="AJ74" i="6"/>
  <c r="AK62" i="6"/>
  <c r="AK58" i="6"/>
  <c r="AK57" i="6"/>
  <c r="AK56" i="6"/>
  <c r="AK55" i="6"/>
  <c r="AK53" i="6"/>
  <c r="AK50" i="6"/>
  <c r="AK49" i="6"/>
  <c r="AK45" i="6"/>
  <c r="AK43" i="6"/>
  <c r="AK42" i="6"/>
  <c r="AK40" i="6"/>
  <c r="AK39" i="6"/>
  <c r="AK38" i="6"/>
  <c r="AK37" i="6"/>
  <c r="AK36" i="6"/>
  <c r="AJ62" i="6"/>
  <c r="AJ56" i="6"/>
  <c r="AJ55" i="6"/>
  <c r="AJ53" i="6"/>
  <c r="AJ50" i="6"/>
  <c r="AJ49" i="6"/>
  <c r="AJ48" i="6"/>
  <c r="AL48" i="6" s="1"/>
  <c r="Q45" i="9" s="1"/>
  <c r="AJ45" i="6"/>
  <c r="AJ43" i="6"/>
  <c r="AJ42" i="6"/>
  <c r="AJ40" i="6"/>
  <c r="AJ39" i="6"/>
  <c r="AJ38" i="6"/>
  <c r="AJ37" i="6"/>
  <c r="AK34" i="6"/>
  <c r="P88" i="6"/>
  <c r="P89" i="6" s="1"/>
  <c r="Q88" i="6"/>
  <c r="Q89" i="6" s="1"/>
  <c r="R88" i="6"/>
  <c r="R89" i="6" s="1"/>
  <c r="AJ89" i="6" s="1"/>
  <c r="S88" i="6"/>
  <c r="S89" i="6" s="1"/>
  <c r="T88" i="6"/>
  <c r="T89" i="6" s="1"/>
  <c r="U88" i="6"/>
  <c r="V88" i="6"/>
  <c r="W88" i="6"/>
  <c r="X88" i="6"/>
  <c r="Y88" i="6"/>
  <c r="Z88" i="6"/>
  <c r="AA88" i="6"/>
  <c r="AB88" i="6"/>
  <c r="AC88" i="6"/>
  <c r="AD88" i="6"/>
  <c r="AE88" i="6"/>
  <c r="AF88" i="6"/>
  <c r="AG88" i="6"/>
  <c r="AH88" i="6"/>
  <c r="P45" i="9" l="1"/>
  <c r="AM82" i="6"/>
  <c r="Q68" i="9"/>
  <c r="AM83" i="6"/>
  <c r="Q69" i="9"/>
  <c r="AM81" i="6"/>
  <c r="Q67" i="9"/>
  <c r="AM80" i="6"/>
  <c r="Q66" i="9"/>
  <c r="AM48" i="6"/>
  <c r="O45" i="9" s="1"/>
  <c r="Q70" i="9"/>
  <c r="AK147" i="6"/>
  <c r="AK101" i="6"/>
  <c r="AJ101" i="6"/>
  <c r="AK89" i="6"/>
  <c r="O118" i="6"/>
  <c r="O119" i="6" s="1"/>
  <c r="AH137" i="6"/>
  <c r="AG137" i="6"/>
  <c r="AF137" i="6"/>
  <c r="AE137" i="6"/>
  <c r="AD137" i="6"/>
  <c r="AC137" i="6"/>
  <c r="AB137" i="6"/>
  <c r="AA137" i="6"/>
  <c r="W137" i="6"/>
  <c r="V137" i="6"/>
  <c r="AH136" i="6"/>
  <c r="AG136" i="6"/>
  <c r="AF136" i="6"/>
  <c r="AE136" i="6"/>
  <c r="AD136" i="6"/>
  <c r="AC136" i="6"/>
  <c r="AB136" i="6"/>
  <c r="AA136" i="6"/>
  <c r="Z136" i="6"/>
  <c r="Z137" i="6" s="1"/>
  <c r="Y136" i="6"/>
  <c r="Y137" i="6" s="1"/>
  <c r="X136" i="6"/>
  <c r="X137" i="6" s="1"/>
  <c r="W136" i="6"/>
  <c r="V136" i="6"/>
  <c r="U136" i="6"/>
  <c r="U137" i="6" s="1"/>
  <c r="T136" i="6"/>
  <c r="T137" i="6" s="1"/>
  <c r="S136" i="6"/>
  <c r="S137" i="6" s="1"/>
  <c r="R136" i="6"/>
  <c r="R137" i="6" s="1"/>
  <c r="Q136" i="6"/>
  <c r="Q137" i="6" s="1"/>
  <c r="P136" i="6"/>
  <c r="P137" i="6" s="1"/>
  <c r="O136" i="6"/>
  <c r="O137" i="6" s="1"/>
  <c r="AH128" i="6"/>
  <c r="AG128" i="6"/>
  <c r="AD128" i="6"/>
  <c r="AC128" i="6"/>
  <c r="AH127" i="6"/>
  <c r="AG127" i="6"/>
  <c r="AF127" i="6"/>
  <c r="AF128" i="6" s="1"/>
  <c r="AE127" i="6"/>
  <c r="AE128" i="6" s="1"/>
  <c r="AD127" i="6"/>
  <c r="AC127" i="6"/>
  <c r="AB127" i="6"/>
  <c r="AB128" i="6" s="1"/>
  <c r="AA127" i="6"/>
  <c r="AA128" i="6" s="1"/>
  <c r="Z127" i="6"/>
  <c r="Z128" i="6" s="1"/>
  <c r="Y127" i="6"/>
  <c r="Y128" i="6" s="1"/>
  <c r="X127" i="6"/>
  <c r="X128" i="6" s="1"/>
  <c r="W127" i="6"/>
  <c r="W128" i="6" s="1"/>
  <c r="V127" i="6"/>
  <c r="V128" i="6" s="1"/>
  <c r="U127" i="6"/>
  <c r="U128" i="6" s="1"/>
  <c r="T127" i="6"/>
  <c r="T128" i="6" s="1"/>
  <c r="S127" i="6"/>
  <c r="S128" i="6" s="1"/>
  <c r="R127" i="6"/>
  <c r="R128" i="6" s="1"/>
  <c r="Q127" i="6"/>
  <c r="Q128" i="6" s="1"/>
  <c r="P127" i="6"/>
  <c r="P128" i="6" s="1"/>
  <c r="O127" i="6"/>
  <c r="O128" i="6" s="1"/>
  <c r="AH119" i="6"/>
  <c r="AH118" i="6"/>
  <c r="AG118" i="6"/>
  <c r="AG119" i="6" s="1"/>
  <c r="AF118" i="6"/>
  <c r="AF119" i="6" s="1"/>
  <c r="AE118" i="6"/>
  <c r="AE119" i="6" s="1"/>
  <c r="AD118" i="6"/>
  <c r="AD119" i="6" s="1"/>
  <c r="AC118" i="6"/>
  <c r="AC119" i="6" s="1"/>
  <c r="AB118" i="6"/>
  <c r="AB119" i="6" s="1"/>
  <c r="AA118" i="6"/>
  <c r="AA119" i="6" s="1"/>
  <c r="Z118" i="6"/>
  <c r="Z119" i="6" s="1"/>
  <c r="Y118" i="6"/>
  <c r="Y119" i="6" s="1"/>
  <c r="X118" i="6"/>
  <c r="X119" i="6" s="1"/>
  <c r="W118" i="6"/>
  <c r="W119" i="6" s="1"/>
  <c r="V118" i="6"/>
  <c r="V119" i="6" s="1"/>
  <c r="U118" i="6"/>
  <c r="U119" i="6" s="1"/>
  <c r="T118" i="6"/>
  <c r="T119" i="6" s="1"/>
  <c r="S118" i="6"/>
  <c r="S119" i="6" s="1"/>
  <c r="R118" i="6"/>
  <c r="R119" i="6" s="1"/>
  <c r="Q118" i="6"/>
  <c r="Q119" i="6" s="1"/>
  <c r="P118" i="6"/>
  <c r="P119" i="6" s="1"/>
  <c r="W110" i="6"/>
  <c r="X110" i="6"/>
  <c r="Z110" i="6"/>
  <c r="AA110" i="6"/>
  <c r="AB110" i="6"/>
  <c r="AC110" i="6"/>
  <c r="AH109" i="6"/>
  <c r="AH110" i="6" s="1"/>
  <c r="P109" i="6"/>
  <c r="P110" i="6" s="1"/>
  <c r="Q109" i="6"/>
  <c r="Q110" i="6" s="1"/>
  <c r="R109" i="6"/>
  <c r="R110" i="6" s="1"/>
  <c r="S109" i="6"/>
  <c r="S110" i="6" s="1"/>
  <c r="T109" i="6"/>
  <c r="T110" i="6" s="1"/>
  <c r="U109" i="6"/>
  <c r="U110" i="6" s="1"/>
  <c r="V109" i="6"/>
  <c r="V110" i="6" s="1"/>
  <c r="W109" i="6"/>
  <c r="X109" i="6"/>
  <c r="Y109" i="6"/>
  <c r="Y110" i="6" s="1"/>
  <c r="Z109" i="6"/>
  <c r="AA109" i="6"/>
  <c r="AB109" i="6"/>
  <c r="AC109" i="6"/>
  <c r="AD109" i="6"/>
  <c r="AD110" i="6" s="1"/>
  <c r="AE109" i="6"/>
  <c r="AE110" i="6" s="1"/>
  <c r="AF109" i="6"/>
  <c r="AF110" i="6" s="1"/>
  <c r="AG109" i="6"/>
  <c r="AG110" i="6" s="1"/>
  <c r="O109" i="6"/>
  <c r="O110" i="6" s="1"/>
  <c r="P70" i="9" l="1"/>
  <c r="P67" i="9"/>
  <c r="O67" i="9"/>
  <c r="P68" i="9"/>
  <c r="O68" i="9"/>
  <c r="O66" i="9"/>
  <c r="P66" i="9"/>
  <c r="P69" i="9"/>
  <c r="O69" i="9"/>
  <c r="AL147" i="6"/>
  <c r="AM147" i="6" s="1"/>
  <c r="AL101" i="6"/>
  <c r="Q79" i="9" s="1"/>
  <c r="AK128" i="6"/>
  <c r="AJ128" i="6"/>
  <c r="AK137" i="6"/>
  <c r="AJ137" i="6"/>
  <c r="AJ119" i="6"/>
  <c r="AK119" i="6"/>
  <c r="AK110" i="6"/>
  <c r="AJ110" i="6"/>
  <c r="AL89" i="6"/>
  <c r="AK68" i="6"/>
  <c r="AJ68" i="6"/>
  <c r="AK67" i="6"/>
  <c r="AJ67" i="6"/>
  <c r="AK65" i="6"/>
  <c r="AJ65" i="6"/>
  <c r="AM101" i="6" l="1"/>
  <c r="O79" i="9" s="1"/>
  <c r="Q118" i="9"/>
  <c r="O118" i="9" s="1"/>
  <c r="P79" i="9"/>
  <c r="AM89" i="6"/>
  <c r="Q60" i="9"/>
  <c r="AL110" i="6"/>
  <c r="AL128" i="6"/>
  <c r="AL43" i="6"/>
  <c r="AL119" i="6"/>
  <c r="AL34" i="6"/>
  <c r="AL65" i="6"/>
  <c r="AL137" i="6"/>
  <c r="AL170" i="6"/>
  <c r="AL92" i="6"/>
  <c r="AL97" i="6"/>
  <c r="AL98" i="6"/>
  <c r="AL99" i="6"/>
  <c r="AL102" i="6"/>
  <c r="AL106" i="6"/>
  <c r="AL108" i="6"/>
  <c r="AL116" i="6"/>
  <c r="AL117" i="6"/>
  <c r="AL120" i="6"/>
  <c r="AL124" i="6"/>
  <c r="AL125" i="6"/>
  <c r="AL126" i="6"/>
  <c r="AL129" i="6"/>
  <c r="AL133" i="6"/>
  <c r="AL134" i="6"/>
  <c r="AL135" i="6"/>
  <c r="AL145" i="6"/>
  <c r="AL146" i="6"/>
  <c r="AL148" i="6"/>
  <c r="AL156" i="6"/>
  <c r="AL158" i="6"/>
  <c r="AL160" i="6"/>
  <c r="AM160" i="6" s="1"/>
  <c r="AL161" i="6"/>
  <c r="AM161" i="6" s="1"/>
  <c r="AL162" i="6"/>
  <c r="AM162" i="6" s="1"/>
  <c r="AL169" i="6"/>
  <c r="AL173" i="6"/>
  <c r="AM134" i="6" l="1"/>
  <c r="Q110" i="9"/>
  <c r="AM116" i="6"/>
  <c r="Q96" i="9"/>
  <c r="AM99" i="6"/>
  <c r="Q83" i="9"/>
  <c r="AM133" i="6"/>
  <c r="Q109" i="9"/>
  <c r="AM124" i="6"/>
  <c r="Q102" i="9"/>
  <c r="AM108" i="6"/>
  <c r="Q90" i="9"/>
  <c r="AM98" i="6"/>
  <c r="Q82" i="9"/>
  <c r="AM125" i="6"/>
  <c r="Q103" i="9"/>
  <c r="AM106" i="6"/>
  <c r="Q88" i="9"/>
  <c r="AM97" i="6"/>
  <c r="Q81" i="9"/>
  <c r="AM135" i="6"/>
  <c r="Q111" i="9"/>
  <c r="AM126" i="6"/>
  <c r="Q104" i="9"/>
  <c r="AM117" i="6"/>
  <c r="Q97" i="9"/>
  <c r="AM158" i="6"/>
  <c r="Q129" i="9"/>
  <c r="P60" i="9"/>
  <c r="O60" i="9"/>
  <c r="P118" i="9"/>
  <c r="AM156" i="6"/>
  <c r="Q128" i="9"/>
  <c r="AM169" i="6"/>
  <c r="Q134" i="9"/>
  <c r="AM145" i="6"/>
  <c r="Q119" i="9"/>
  <c r="AM148" i="6"/>
  <c r="Q121" i="9"/>
  <c r="AM170" i="6"/>
  <c r="Q135" i="9"/>
  <c r="AM173" i="6"/>
  <c r="Q136" i="9"/>
  <c r="AM146" i="6"/>
  <c r="Q120" i="9"/>
  <c r="AM120" i="6"/>
  <c r="Q98" i="9"/>
  <c r="AM102" i="6"/>
  <c r="Q84" i="9"/>
  <c r="AM92" i="6"/>
  <c r="Q76" i="9"/>
  <c r="AM129" i="6"/>
  <c r="Q105" i="9"/>
  <c r="AM137" i="6"/>
  <c r="Q106" i="9"/>
  <c r="AM128" i="6"/>
  <c r="Q99" i="9"/>
  <c r="AM119" i="6"/>
  <c r="Q92" i="9"/>
  <c r="AM110" i="6"/>
  <c r="Q85" i="9"/>
  <c r="AM65" i="6"/>
  <c r="Q55" i="9"/>
  <c r="AM43" i="6"/>
  <c r="Q42" i="9"/>
  <c r="AM34" i="6"/>
  <c r="Q35" i="9"/>
  <c r="AL87" i="6"/>
  <c r="AM87" i="6" s="1"/>
  <c r="AL86" i="6"/>
  <c r="AL85" i="6"/>
  <c r="AL84" i="6"/>
  <c r="AL76" i="6"/>
  <c r="AL75" i="6"/>
  <c r="AL74" i="6"/>
  <c r="AL68" i="6"/>
  <c r="AL174" i="6"/>
  <c r="AL166" i="6"/>
  <c r="AL150" i="6"/>
  <c r="AL143" i="6"/>
  <c r="AL138" i="6"/>
  <c r="AL132" i="6"/>
  <c r="AL131" i="6"/>
  <c r="AL123" i="6"/>
  <c r="AL122" i="6"/>
  <c r="AL115" i="6"/>
  <c r="AL114" i="6"/>
  <c r="AL113" i="6"/>
  <c r="AL111" i="6"/>
  <c r="AL107" i="6"/>
  <c r="AL105" i="6"/>
  <c r="AL104" i="6"/>
  <c r="AL96" i="6"/>
  <c r="AL94" i="6"/>
  <c r="AL93" i="6"/>
  <c r="AL91" i="6"/>
  <c r="AL71" i="6"/>
  <c r="AL67" i="6"/>
  <c r="AL62" i="6"/>
  <c r="AL58" i="6"/>
  <c r="AM58" i="6" s="1"/>
  <c r="AL57" i="6"/>
  <c r="AM57" i="6" s="1"/>
  <c r="AL56" i="6"/>
  <c r="AM56" i="6" s="1"/>
  <c r="AL55" i="6"/>
  <c r="AL53" i="6"/>
  <c r="AL159" i="6"/>
  <c r="AL154" i="6"/>
  <c r="AL149" i="6"/>
  <c r="AL151" i="6"/>
  <c r="AK31" i="6"/>
  <c r="AJ31" i="6"/>
  <c r="AF28" i="4"/>
  <c r="AE28" i="4"/>
  <c r="O85" i="9" l="1"/>
  <c r="O84" i="9"/>
  <c r="O81" i="9"/>
  <c r="P81" i="9"/>
  <c r="P82" i="9"/>
  <c r="O82" i="9"/>
  <c r="P83" i="9"/>
  <c r="O83" i="9"/>
  <c r="AM113" i="6"/>
  <c r="Q93" i="9"/>
  <c r="AM114" i="6"/>
  <c r="Q94" i="9"/>
  <c r="P110" i="9"/>
  <c r="O110" i="9"/>
  <c r="AM96" i="6"/>
  <c r="Q80" i="9"/>
  <c r="AM122" i="6"/>
  <c r="Q100" i="9"/>
  <c r="O104" i="9"/>
  <c r="P104" i="9"/>
  <c r="P103" i="9"/>
  <c r="O103" i="9"/>
  <c r="P90" i="9"/>
  <c r="O90" i="9"/>
  <c r="P109" i="9"/>
  <c r="O109" i="9"/>
  <c r="O96" i="9"/>
  <c r="P96" i="9"/>
  <c r="AM104" i="6"/>
  <c r="Q86" i="9"/>
  <c r="AM123" i="6"/>
  <c r="Q101" i="9"/>
  <c r="AM105" i="6"/>
  <c r="Q87" i="9"/>
  <c r="AM131" i="6"/>
  <c r="Q107" i="9"/>
  <c r="P97" i="9"/>
  <c r="O97" i="9"/>
  <c r="P111" i="9"/>
  <c r="O111" i="9"/>
  <c r="O88" i="9"/>
  <c r="P88" i="9"/>
  <c r="O102" i="9"/>
  <c r="P102" i="9"/>
  <c r="AM107" i="6"/>
  <c r="Q89" i="9"/>
  <c r="AM115" i="6"/>
  <c r="Q95" i="9"/>
  <c r="AM132" i="6"/>
  <c r="Q108" i="9"/>
  <c r="AM159" i="6"/>
  <c r="Q130" i="9"/>
  <c r="P129" i="9"/>
  <c r="O129" i="9"/>
  <c r="AM166" i="6"/>
  <c r="Q132" i="9"/>
  <c r="AM55" i="6"/>
  <c r="Q50" i="9"/>
  <c r="AM62" i="6"/>
  <c r="Q52" i="9"/>
  <c r="AG28" i="4"/>
  <c r="AH28" i="4" s="1"/>
  <c r="AM174" i="6"/>
  <c r="Q137" i="9"/>
  <c r="P136" i="9"/>
  <c r="O136" i="9"/>
  <c r="Q125" i="9"/>
  <c r="O120" i="9"/>
  <c r="P120" i="9"/>
  <c r="AM151" i="6"/>
  <c r="Q124" i="9"/>
  <c r="P135" i="9"/>
  <c r="O135" i="9"/>
  <c r="P134" i="9"/>
  <c r="O134" i="9"/>
  <c r="P128" i="9"/>
  <c r="O128" i="9"/>
  <c r="AM149" i="6"/>
  <c r="Q122" i="9"/>
  <c r="AM154" i="6"/>
  <c r="Q127" i="9"/>
  <c r="AM150" i="6"/>
  <c r="Q123" i="9"/>
  <c r="O121" i="9"/>
  <c r="P121" i="9"/>
  <c r="O119" i="9"/>
  <c r="P119" i="9"/>
  <c r="AM91" i="6"/>
  <c r="Q75" i="9"/>
  <c r="AM143" i="6"/>
  <c r="Q117" i="9"/>
  <c r="O105" i="9"/>
  <c r="P105" i="9"/>
  <c r="P84" i="9"/>
  <c r="AM93" i="6"/>
  <c r="Q77" i="9"/>
  <c r="AM94" i="6"/>
  <c r="Q78" i="9"/>
  <c r="O76" i="9"/>
  <c r="P76" i="9"/>
  <c r="O98" i="9"/>
  <c r="P98" i="9"/>
  <c r="AM111" i="6"/>
  <c r="Q91" i="9"/>
  <c r="AM138" i="6"/>
  <c r="Q112" i="9"/>
  <c r="O106" i="9"/>
  <c r="P106" i="9"/>
  <c r="P99" i="9"/>
  <c r="O99" i="9"/>
  <c r="P92" i="9"/>
  <c r="O92" i="9"/>
  <c r="P85" i="9"/>
  <c r="Q64" i="9"/>
  <c r="AM74" i="6"/>
  <c r="Q61" i="9"/>
  <c r="AM84" i="6"/>
  <c r="O70" i="9" s="1"/>
  <c r="Q71" i="9"/>
  <c r="AM71" i="6"/>
  <c r="Q59" i="9"/>
  <c r="AM75" i="6"/>
  <c r="Q62" i="9"/>
  <c r="AM85" i="6"/>
  <c r="Q72" i="9"/>
  <c r="AM76" i="6"/>
  <c r="Q63" i="9"/>
  <c r="AM86" i="6"/>
  <c r="Q73" i="9"/>
  <c r="AM68" i="6"/>
  <c r="Q57" i="9"/>
  <c r="AM67" i="6"/>
  <c r="Q56" i="9"/>
  <c r="P55" i="9"/>
  <c r="O55" i="9"/>
  <c r="AM53" i="6"/>
  <c r="Q49" i="9"/>
  <c r="P35" i="9"/>
  <c r="O35" i="9"/>
  <c r="P42" i="9"/>
  <c r="O42" i="9"/>
  <c r="AL37" i="6"/>
  <c r="AL39" i="6"/>
  <c r="AL40" i="6"/>
  <c r="AL45" i="6"/>
  <c r="AL49" i="6"/>
  <c r="AL50" i="6"/>
  <c r="Q47" i="9" s="1"/>
  <c r="AL42" i="6"/>
  <c r="Q41" i="9" s="1"/>
  <c r="AL38" i="6"/>
  <c r="Q38" i="9" s="1"/>
  <c r="AL36" i="6"/>
  <c r="Q36" i="9" s="1"/>
  <c r="O80" i="9" l="1"/>
  <c r="P80" i="9"/>
  <c r="P95" i="9"/>
  <c r="O95" i="9"/>
  <c r="P107" i="9"/>
  <c r="O107" i="9"/>
  <c r="P101" i="9"/>
  <c r="O101" i="9"/>
  <c r="O94" i="9"/>
  <c r="P94" i="9"/>
  <c r="O108" i="9"/>
  <c r="P108" i="9"/>
  <c r="O89" i="9"/>
  <c r="P89" i="9"/>
  <c r="P87" i="9"/>
  <c r="O87" i="9"/>
  <c r="O86" i="9"/>
  <c r="P86" i="9"/>
  <c r="O100" i="9"/>
  <c r="P100" i="9"/>
  <c r="P93" i="9"/>
  <c r="O93" i="9"/>
  <c r="O132" i="9"/>
  <c r="P132" i="9"/>
  <c r="O130" i="9"/>
  <c r="P130" i="9"/>
  <c r="P52" i="9"/>
  <c r="O52" i="9"/>
  <c r="P50" i="9"/>
  <c r="O50" i="9"/>
  <c r="Q29" i="8"/>
  <c r="P29" i="8" s="1"/>
  <c r="P73" i="9"/>
  <c r="O73" i="9"/>
  <c r="O72" i="9"/>
  <c r="P72" i="9"/>
  <c r="O59" i="9"/>
  <c r="P59" i="9"/>
  <c r="P61" i="9"/>
  <c r="O61" i="9"/>
  <c r="P63" i="9"/>
  <c r="O63" i="9"/>
  <c r="O62" i="9"/>
  <c r="P62" i="9"/>
  <c r="O71" i="9"/>
  <c r="P71" i="9"/>
  <c r="P64" i="9"/>
  <c r="O64" i="9"/>
  <c r="P137" i="9"/>
  <c r="O137" i="9"/>
  <c r="P123" i="9"/>
  <c r="O123" i="9"/>
  <c r="O122" i="9"/>
  <c r="P122" i="9"/>
  <c r="P124" i="9"/>
  <c r="O124" i="9"/>
  <c r="P127" i="9"/>
  <c r="O127" i="9"/>
  <c r="P125" i="9"/>
  <c r="O125" i="9"/>
  <c r="P112" i="9"/>
  <c r="O112" i="9"/>
  <c r="P78" i="9"/>
  <c r="O78" i="9"/>
  <c r="P117" i="9"/>
  <c r="O117" i="9"/>
  <c r="O91" i="9"/>
  <c r="P91" i="9"/>
  <c r="P77" i="9"/>
  <c r="O77" i="9"/>
  <c r="P75" i="9"/>
  <c r="O75" i="9"/>
  <c r="P56" i="9"/>
  <c r="O56" i="9"/>
  <c r="O57" i="9"/>
  <c r="P57" i="9"/>
  <c r="P49" i="9"/>
  <c r="O49" i="9"/>
  <c r="AM39" i="6"/>
  <c r="Q39" i="9"/>
  <c r="AM45" i="6"/>
  <c r="Q43" i="9"/>
  <c r="AM37" i="6"/>
  <c r="Q37" i="9"/>
  <c r="P36" i="9"/>
  <c r="AM49" i="6"/>
  <c r="Q46" i="9"/>
  <c r="P38" i="9"/>
  <c r="P41" i="9"/>
  <c r="AM40" i="6"/>
  <c r="Q40" i="9"/>
  <c r="P47" i="9"/>
  <c r="AM36" i="6"/>
  <c r="O36" i="9" s="1"/>
  <c r="AM38" i="6"/>
  <c r="O38" i="9" s="1"/>
  <c r="AM42" i="6"/>
  <c r="O41" i="9" s="1"/>
  <c r="AM50" i="6"/>
  <c r="O47" i="9" s="1"/>
  <c r="AL31" i="6"/>
  <c r="Q29" i="9" s="1"/>
  <c r="O29" i="8" l="1"/>
  <c r="P46" i="9"/>
  <c r="O46" i="9"/>
  <c r="P37" i="9"/>
  <c r="O37" i="9"/>
  <c r="P39" i="9"/>
  <c r="O39" i="9"/>
  <c r="P40" i="9"/>
  <c r="O40" i="9"/>
  <c r="O43" i="9"/>
  <c r="P43" i="9"/>
  <c r="P29" i="9"/>
  <c r="AM31" i="6"/>
  <c r="O29" i="9" s="1"/>
  <c r="Q31" i="9" l="1"/>
  <c r="Q30" i="9"/>
  <c r="Q33" i="9"/>
  <c r="Q32" i="9"/>
  <c r="P31" i="9" l="1"/>
  <c r="O31" i="9" s="1"/>
  <c r="P33" i="9"/>
  <c r="O33" i="9" s="1"/>
  <c r="P30" i="9"/>
  <c r="O30" i="9" s="1"/>
  <c r="P32" i="9"/>
  <c r="O32" i="9" s="1"/>
</calcChain>
</file>

<file path=xl/sharedStrings.xml><?xml version="1.0" encoding="utf-8"?>
<sst xmlns="http://schemas.openxmlformats.org/spreadsheetml/2006/main" count="825" uniqueCount="699">
  <si>
    <t>Hospital and Health Service:</t>
  </si>
  <si>
    <t>Facility:</t>
  </si>
  <si>
    <t>Audit Date/Period:</t>
  </si>
  <si>
    <t>Facility Questions</t>
  </si>
  <si>
    <t>Response</t>
  </si>
  <si>
    <t>Ward 1</t>
  </si>
  <si>
    <t>Ward 2</t>
  </si>
  <si>
    <t>Ward 3</t>
  </si>
  <si>
    <t>Ward 4</t>
  </si>
  <si>
    <t>Ward 5</t>
  </si>
  <si>
    <t>Ward/Unit:</t>
  </si>
  <si>
    <t>Ward/Unit Questions</t>
  </si>
  <si>
    <t>Ward 6</t>
  </si>
  <si>
    <t>Ward 7</t>
  </si>
  <si>
    <t>Ward 8</t>
  </si>
  <si>
    <t>Ward 9</t>
  </si>
  <si>
    <t>Ward 10</t>
  </si>
  <si>
    <t>Patient collection audit tool: collects patient level data (on a ward/unit) for each patient audited (for Edition 2 of the NSQHS Standards)</t>
  </si>
  <si>
    <t>Contents</t>
  </si>
  <si>
    <t>Ward/Unit Results</t>
  </si>
  <si>
    <t>Percentage</t>
  </si>
  <si>
    <t>Total number audited</t>
  </si>
  <si>
    <t>Number met</t>
  </si>
  <si>
    <t>Ward/Unit collection audit tool: collects ward/unit level data (for Edition 2 of the NSQHS Standards)</t>
  </si>
  <si>
    <t>Patient collation audit tool: collates the results for the audited patients (for Edition 2 of the NSQHS Standards)</t>
  </si>
  <si>
    <t>Ward/Unit collation audit tool: collates the results for the audited wards/units (for Edition 2 of the NSQHS Standards)</t>
  </si>
  <si>
    <t>Results for Ward_Unit</t>
  </si>
  <si>
    <t>Results for Patient</t>
  </si>
  <si>
    <t>Pt 1</t>
  </si>
  <si>
    <t>Pt = Patient</t>
  </si>
  <si>
    <t>Pt 2</t>
  </si>
  <si>
    <t>Pt 3</t>
  </si>
  <si>
    <t>Pt 4</t>
  </si>
  <si>
    <t>Pt 5</t>
  </si>
  <si>
    <t>Pt 6</t>
  </si>
  <si>
    <t>Pt 7</t>
  </si>
  <si>
    <t>Pt 8</t>
  </si>
  <si>
    <t>Pt 9</t>
  </si>
  <si>
    <t>Pt 10</t>
  </si>
  <si>
    <t>Pt 11</t>
  </si>
  <si>
    <t>Pt 12</t>
  </si>
  <si>
    <t>Pt 13</t>
  </si>
  <si>
    <t>Pt 14</t>
  </si>
  <si>
    <t>Pt 15</t>
  </si>
  <si>
    <t>Pt 16</t>
  </si>
  <si>
    <t>Pt 17</t>
  </si>
  <si>
    <t>Pt 18</t>
  </si>
  <si>
    <t>Pt 19</t>
  </si>
  <si>
    <t>Pt 20</t>
  </si>
  <si>
    <t>Ward 11</t>
  </si>
  <si>
    <t>Ward 12</t>
  </si>
  <si>
    <t>Ward 13</t>
  </si>
  <si>
    <t>Ward 14</t>
  </si>
  <si>
    <t>Ward 15</t>
  </si>
  <si>
    <t>Audit Tools to audit against Edition 2 of the NSQHS Standards</t>
  </si>
  <si>
    <t>URN:</t>
  </si>
  <si>
    <t>Number of Yes</t>
  </si>
  <si>
    <t>Number of No</t>
  </si>
  <si>
    <t>Total Number Audited</t>
  </si>
  <si>
    <t>Facility Collection &amp; Results</t>
  </si>
  <si>
    <t>Ward_Unit Collection</t>
  </si>
  <si>
    <t>Patient Collection</t>
  </si>
  <si>
    <t>Notes:</t>
  </si>
  <si>
    <t>Measurement Plan</t>
  </si>
  <si>
    <t>Some of the questions may be used by the facility to demonstrate evidence for other actions, in addition to the action it has been aligned with.</t>
  </si>
  <si>
    <t>Is there evidence that the ward/unit undertakes quality improvement activities to reduce the risk of patient harm from transfusion practices and the clinical use of blood and blood products?</t>
  </si>
  <si>
    <t>Is there evidence that the facility (or at service level) has a governing body that oversees blood management?</t>
  </si>
  <si>
    <t>• there are consumer advisors that reflect the day-to-day patient community?</t>
  </si>
  <si>
    <t>• it is multidisciplinary?</t>
  </si>
  <si>
    <t>If yes to 1.0, is there evidence, e.g. in the minutes, the governing body</t>
  </si>
  <si>
    <t>• has endorsed a facility-wide strategy that outlines blood management processes?</t>
  </si>
  <si>
    <t>• regularly reviews, as required, policies, procedures or protocols that support effective blood management?</t>
  </si>
  <si>
    <t>• monitors and evaluates blood management including: regular reviews of quality indicators and safety and quality reports to ensure that they are relevant and comprehensive?</t>
  </si>
  <si>
    <t>• reviews the processes for providing feedback to the workforce, patients, consumers and the community about the organisation's performance of blood management?</t>
  </si>
  <si>
    <t>• audits the use of forms and tools for prescription, requests and administration of blood products?</t>
  </si>
  <si>
    <t>• reviews reports on adverse blood and blood product incidents?</t>
  </si>
  <si>
    <t>• reports of vetting of transfusion requests?</t>
  </si>
  <si>
    <t>• reviews a clinicians' checklist for prescribing blood components to ensure blood products are only released for transfusion when guidelines have been satisfied?</t>
  </si>
  <si>
    <t>• reviews documentation such as request forms or blood administration forms for ordering or administering blood components that adhere to national guidelines?</t>
  </si>
  <si>
    <t>• reviews observational audit clinical guidelines accessible to the clinical workforce?</t>
  </si>
  <si>
    <t>• reviews quality improvement plans that outline designated responsibilities and timeframes for completion of improvement actions?</t>
  </si>
  <si>
    <t>If yes to 2.0, is there evidence they include</t>
  </si>
  <si>
    <t>• safe and appropriate prescription, administration and management of blood and blood products?</t>
  </si>
  <si>
    <t>• pre-transfusion and sampling practices such as specimen collection?</t>
  </si>
  <si>
    <t>• processes that relate to laboratory-hospital interface?</t>
  </si>
  <si>
    <t>• informed consent procedures?</t>
  </si>
  <si>
    <t>• tools for transfusion that are available?</t>
  </si>
  <si>
    <t>• storage and transportation of blood and blood products?</t>
  </si>
  <si>
    <t>• identification of patients at high risk of bleeding?</t>
  </si>
  <si>
    <t>• use of decision support tools to support decision making about blood management?</t>
  </si>
  <si>
    <t>• cell salvage procedures?</t>
  </si>
  <si>
    <t>• use of all treatment options?</t>
  </si>
  <si>
    <t>• management of strategies that help minimise the likelihood of transfusion?</t>
  </si>
  <si>
    <t>• support for transfusion alternatives and blood product refusal?</t>
  </si>
  <si>
    <t>• strategies to optimise and conserve the patients' own blood?</t>
  </si>
  <si>
    <t>• prescribing practice and clinical use of blood and blood products?</t>
  </si>
  <si>
    <t>• documentation requirements?</t>
  </si>
  <si>
    <t>• use of equipment, concurrent fluids and medications?</t>
  </si>
  <si>
    <t>• identity checks at the time of pre-transfusion specimen collection, testing, product allocation, and collection of blood products from storage?</t>
  </si>
  <si>
    <t xml:space="preserve">• a Massive Transfusion Protocol (MTP) in place for areas such as Emergency/Theatre? </t>
  </si>
  <si>
    <t>• an Emergency Donor Panel (EDP)?</t>
  </si>
  <si>
    <t>• the classes of transfusion-related adverse events that must be externally reported, including the time frame for reporting?</t>
  </si>
  <si>
    <t>• they define the audit process to be undertaken to assess against it?</t>
  </si>
  <si>
    <t>• they detail the date it became effective?</t>
  </si>
  <si>
    <t>• they detail the date of the next revision?</t>
  </si>
  <si>
    <t>• they reference the source documents (if applicable) particularly where they are represented as best practice?</t>
  </si>
  <si>
    <t>• the workforce knows the documents exist, can access them and know and use the contents?</t>
  </si>
  <si>
    <t>• audits of workforce compliance with the documents are undertaken?</t>
  </si>
  <si>
    <t>Is there evidence that the facility (or at service level) has policies, procedures and/or protocols on blood management that adhere to national guidelines?</t>
  </si>
  <si>
    <t>If yes to 3.0, is there evidence it includes</t>
  </si>
  <si>
    <t>• undertaking risk assessments of systems for blood management?</t>
  </si>
  <si>
    <t>• undertaking risk assessments of processes for addressing pathology laboratory documentation that identifies patient safety risks from the use of blood and blood products?</t>
  </si>
  <si>
    <t>• of a risk register that includes actions to address identified risks and the 'risk owner'?</t>
  </si>
  <si>
    <t>Is there evidence that the facility (or at service level) uses organisation-wide risk management systems to identify, monitor, manage and review risks associated with blood management?</t>
  </si>
  <si>
    <t>• patient blood management, including the optimisation and conservation of the patients' own blood?</t>
  </si>
  <si>
    <t>• recognising and responding to suspected transfusion reactions?</t>
  </si>
  <si>
    <t>• prescribing and administering blood and blood products?</t>
  </si>
  <si>
    <t>• reporting transfusion-related adverse events?</t>
  </si>
  <si>
    <t>• haemovigilance program and reporting requirements?</t>
  </si>
  <si>
    <t>• safe blood management, including ordering, traceability, receipt, storage, collection and transport of blood and blood products?</t>
  </si>
  <si>
    <t>• ensuring blood availability?</t>
  </si>
  <si>
    <t>• minimising wastage and responding in times of shortage?</t>
  </si>
  <si>
    <t>• staff attendance at the education/training sessions is recorded?</t>
  </si>
  <si>
    <t>• education is matched to staff training needs?</t>
  </si>
  <si>
    <t>• staff feedback reports of the sessions are evaluated and incorporated into the next revision?</t>
  </si>
  <si>
    <t>If yes to 4.0, is there evidence that the facility (or at service level) mandates the BloodSafe eLearning Australia transfusion training program for all staff involved in transfusion protocols?</t>
  </si>
  <si>
    <t>Is there evidence that the facility (or at service level) provides orientation and ongoing training for the clinical workforce relating to blood management (in line with the policies, procedures and/or protocols)?</t>
  </si>
  <si>
    <t>Is there evidence that the facility (or at service level) supports prescription of blood products with patient-specific special requirements such as Irradiated, Washed, Phenotyped, CMV Negative?</t>
  </si>
  <si>
    <t>If yes to 7.0, is there evidence of</t>
  </si>
  <si>
    <t>• reconciled reports from pathology laboratories completed by relevant clinical teams?</t>
  </si>
  <si>
    <t>Is there evidence that the facility (or at service level) regularly monitors blood and blood product wastage?</t>
  </si>
  <si>
    <t>If yes to 8.0, is there evidence of</t>
  </si>
  <si>
    <t>• a register of reported incidents, adverse events and near misses related to transfusion of blood or blood components that includes actions to address identified risks?</t>
  </si>
  <si>
    <t>• records of healthcare blood product adverse events?</t>
  </si>
  <si>
    <t>• agenda papers, meetings minutes and/or reports that demonstrate the routine review of incidents relating to blood and blood product use and trends in incidents?</t>
  </si>
  <si>
    <t>• root cause analysis of breaches of policies, procedures or protocols resulting in a serious breach or sentinel event?</t>
  </si>
  <si>
    <t>Is there evidence that the facility (or at service level) has a system for reporting, investigating and analysing incidents relating to blood management?</t>
  </si>
  <si>
    <t>If yes to 10.1, is there evidence</t>
  </si>
  <si>
    <t>Is there evidence that the facility (or at service level) monitors, evaluates and continuously improves blood management?</t>
  </si>
  <si>
    <t>If yes to 12.0, is there evidence</t>
  </si>
  <si>
    <t>• the material provides information to patients tailored to their specific needs and level of health literacy?</t>
  </si>
  <si>
    <t>• the material is aimed at staff?</t>
  </si>
  <si>
    <t>• of processes for routinely distributing the material?</t>
  </si>
  <si>
    <t>• that the needs of culturally and linguistically diverse patients are taken into consideration?</t>
  </si>
  <si>
    <t>• the communication strategies are evaluated and modified accordingly?</t>
  </si>
  <si>
    <t>• consumer complaints and compliments feedback or local patient experience survey feedback is used to improve the patient information?</t>
  </si>
  <si>
    <t>• schedules of haemovigilance reporting?</t>
  </si>
  <si>
    <t>Is there evidence that the facility (or at service level) participates in relevant haemovigilance activities?</t>
  </si>
  <si>
    <t>• the facility traces blood and blood products from entry into the organisation to transfusion, discard or transfer?</t>
  </si>
  <si>
    <t>• delegation documentation for access to the secure blood fridge?</t>
  </si>
  <si>
    <t>• a register of current blood components?</t>
  </si>
  <si>
    <t>• maintenance records and performance testing of refrigerators and freezers used for storing blood and blood products?</t>
  </si>
  <si>
    <t>• delegation documentation for responding to storage alarms and taking corrective action?</t>
  </si>
  <si>
    <t>• observational audits of the use of checking processes for labels and dates when blood or blood products are handled?</t>
  </si>
  <si>
    <t>• records of disposal rates of blood products?</t>
  </si>
  <si>
    <t>Is there evidence that the facility (or at service level) has processes to store, distribute and handle blood and blood products safely and securely?</t>
  </si>
  <si>
    <t>If yes to 16.0, is there evidence of</t>
  </si>
  <si>
    <t>• audits of compliance of usage and disposal of blood and blood products against policy?</t>
  </si>
  <si>
    <t>• regular reviews of inventory requirements, and management of blood and blood products to ensure availability?</t>
  </si>
  <si>
    <t>• contingency arrangements, including planning for times of supply shortage, considering state and national arrangements?</t>
  </si>
  <si>
    <t>• product type is complete?</t>
  </si>
  <si>
    <t>• product number is complete?</t>
  </si>
  <si>
    <t>• group is complete?</t>
  </si>
  <si>
    <t>• patient/product/label checks have been undertaken and signed by TWO clinical staff?</t>
  </si>
  <si>
    <t>• commenced time and date is complete?</t>
  </si>
  <si>
    <t>What was the documented indication for the transfusion?</t>
  </si>
  <si>
    <t>• patient's name, signature and date are complete OR</t>
  </si>
  <si>
    <t>• Advance Health Directive (AHD) is complete OR</t>
  </si>
  <si>
    <t>• doctor's/delegate's name, designation, signature and date are complete?</t>
  </si>
  <si>
    <t>• Date for transfusion?</t>
  </si>
  <si>
    <t>• Type of blood product?</t>
  </si>
  <si>
    <t>• Volume/quantity/number to be given?</t>
  </si>
  <si>
    <t>• Special requirements listed?</t>
  </si>
  <si>
    <t>• Rate of transfusion?</t>
  </si>
  <si>
    <t>• Doctor’s signature?</t>
  </si>
  <si>
    <t>• Doctor’s printed name?</t>
  </si>
  <si>
    <t>Is there documented evidence of confirmation the blood product will not expire before transfusion is complete?</t>
  </si>
  <si>
    <t>• Transfusion start time?</t>
  </si>
  <si>
    <t>• Transfusion stop time?</t>
  </si>
  <si>
    <t>• Volume infused?</t>
  </si>
  <si>
    <t>• Temperature?</t>
  </si>
  <si>
    <t>• Respirations?</t>
  </si>
  <si>
    <t>• Oxygen saturation?</t>
  </si>
  <si>
    <t>Is there documented evidence that hourly observations during transfusion were completed?</t>
  </si>
  <si>
    <t>Was the blood infused within 4 hours?</t>
  </si>
  <si>
    <t>• the medical officer was notified?</t>
  </si>
  <si>
    <t>• it was reported to the pathology service provider?</t>
  </si>
  <si>
    <t>• it was reported to the Australian Red Cross Blood Service or the product manufacturer?</t>
  </si>
  <si>
    <t>• it was reported to the TGA, if required?</t>
  </si>
  <si>
    <t>• consent includes the patient being aware that the procedure may include a blood transfusion?</t>
  </si>
  <si>
    <t>• patient's/substitute's name, signature and date are complete?</t>
  </si>
  <si>
    <t xml:space="preserve">Has the patient declined a blood or blood product transfusion in the current admission? </t>
  </si>
  <si>
    <t>• Other</t>
  </si>
  <si>
    <t>• Frusemide;</t>
  </si>
  <si>
    <t>• Irradiated;</t>
  </si>
  <si>
    <t xml:space="preserve">• CMV requirement; </t>
  </si>
  <si>
    <t xml:space="preserve">• Warmer; </t>
  </si>
  <si>
    <t>• Premeds</t>
  </si>
  <si>
    <t>Blood or blood product transfusion in the current admission</t>
  </si>
  <si>
    <t>Blood or blood product transfusion consent</t>
  </si>
  <si>
    <t>Advance Health Directive (AHD)</t>
  </si>
  <si>
    <t>Blood prescription order</t>
  </si>
  <si>
    <t>Surgical procedure in the current admission</t>
  </si>
  <si>
    <t>Declined a blood or blood product transfusion in the current admission</t>
  </si>
  <si>
    <t>Is there documented evidence that observations were completed post transfusion, i.e. within 2hrs of completion of transfusion?</t>
  </si>
  <si>
    <t>Percentage of patients who received a blood or blood product transfusion in the current admission</t>
  </si>
  <si>
    <t>Percentage of patients with an AHD</t>
  </si>
  <si>
    <t>Percentage of patients who had all vitals completed within 15mins of commencement of transfusion</t>
  </si>
  <si>
    <t>Percentage of patients who had all vitals completed hourly during transfusion</t>
  </si>
  <si>
    <t>Percentage of patients who had all vitals completed on completion of transfusion</t>
  </si>
  <si>
    <t>Percentage of patients with a blood prescription order</t>
  </si>
  <si>
    <t>Percentage of patients with hourly observations during transfusion completed</t>
  </si>
  <si>
    <t>Percentage of patients with observations completed post transfusion, i.e. within 2hrs of completion of transfusion</t>
  </si>
  <si>
    <t>Percentage of patients with the blood infused within 4 hours</t>
  </si>
  <si>
    <t>Details of why the blood wasn't infused within 4 hours</t>
  </si>
  <si>
    <t>Percentage of patients with the outcome of the transfusion documented in the health care record</t>
  </si>
  <si>
    <t>Is there documented evidence of the transfusion outcome in the health care record?</t>
  </si>
  <si>
    <t>Percentage of patients who have undergone a surgical procedure in the current admission</t>
  </si>
  <si>
    <t>• Percentage of patients with Hb as the indication for the transfusion</t>
  </si>
  <si>
    <t>• Percentage of patients with Clinical indication for the transfusion</t>
  </si>
  <si>
    <t>• Percentage of patients with Hb and clinical indication for the transfusion</t>
  </si>
  <si>
    <t>Percentage of patients who declined a blood or blood product transfusion in the current admission</t>
  </si>
  <si>
    <t>Percentage of patients who had an adverse reaction to the blood transfusion where the medical officer was notified and the adverse reaction was recorded in the facility incident management system</t>
  </si>
  <si>
    <t>Percentage of patients with confirmation the blood product will not expire before transfusion is complete</t>
  </si>
  <si>
    <t>Percentage of patients who had transfusion start time, transfusion stop time, volume infused and non-urgent blood documented</t>
  </si>
  <si>
    <t>Percentage of patients who had all vitals completed prior to transfusion</t>
  </si>
  <si>
    <t>Is there evidence that the facility (or at service level) has patient information relating to blood management principles, the risks and benefits of using blood and blood products, and all treatment options?</t>
  </si>
  <si>
    <t>Is there evidence that the facility (or at service level) has processes to manage the availability of blood and blood products?</t>
  </si>
  <si>
    <t xml:space="preserve">Criteria </t>
  </si>
  <si>
    <t>Item</t>
  </si>
  <si>
    <t>Action</t>
  </si>
  <si>
    <t>Actions required</t>
  </si>
  <si>
    <t>Goal</t>
  </si>
  <si>
    <t>Indicator</t>
  </si>
  <si>
    <t>Audit Tool</t>
  </si>
  <si>
    <t>Question on Audit Tool</t>
  </si>
  <si>
    <t>Numerator</t>
  </si>
  <si>
    <t>Denominator</t>
  </si>
  <si>
    <t>Clinical governance and quality improvement to support blood management</t>
  </si>
  <si>
    <t>Integrating clinical governance</t>
  </si>
  <si>
    <t>Clinicians use the safety and quality systems from the Clinical Governance Standard when:
a. Implementing policies and procedures for blood management
b. Managing risks associated with blood management
c. Identifying training requirements for blood management</t>
  </si>
  <si>
    <t>Identify if the facility has a committee that oversees blood management</t>
  </si>
  <si>
    <t>Evidence that the facility has a governing body that oversees blood management</t>
  </si>
  <si>
    <t>Facility</t>
  </si>
  <si>
    <t>Identify if the facility has policies, procedures and/or guidelines on blood management that adhere to national guidelines</t>
  </si>
  <si>
    <t>Evidence that the facility has policies, procedures and/or protocols on blood management that adhere to national guidelines</t>
  </si>
  <si>
    <t xml:space="preserve">
Yes; No
Yes; No
Yes; No
Yes; No
Yes; No
Yes; No
Yes; No
text box</t>
  </si>
  <si>
    <t>Identify if the facility provides orientation and ongoing training for the clinical workforce relating to blood management (in line with the policies, procedures and/or protocols)</t>
  </si>
  <si>
    <t>Evidence that the facility provides orientation and ongoing training for the clinical workforce relating to blood management (in line with the policies, procedures and/or protocols)</t>
  </si>
  <si>
    <t>Applying quality improvement systems</t>
  </si>
  <si>
    <t>The health service organisation applies the quality improvement systems from the Clinical Governance Standard when:
a. Monitoring the performance of the blood management system
b. Implementing strategies to improve blood management and associated processes
c. Reporting on the outcomes of blood management</t>
  </si>
  <si>
    <t>Identify if the facility supports prescription of blood products with patient-specific special requirements such as Irradiated, Washed, Phenotyped, CMV Negative</t>
  </si>
  <si>
    <t>Evidence that the facility supports prescription of blood products with patient-specific special requirements such as Irradiated, Washed, Phenotyped, CMV Negative</t>
  </si>
  <si>
    <t>5.0 Is there evidence that the facility (or at service level) supports prescription of blood products with patient-specific special requirements such as Irradiated, Washed, Phenotyped, CMV Negative?</t>
  </si>
  <si>
    <t>Identify if the facility ensures transfusions are undertaken during routine shifts unless urgent</t>
  </si>
  <si>
    <t>Evidence that the facility ensures transfusions are undertaken during routine shifts unless urgent</t>
  </si>
  <si>
    <t>Yes; No</t>
  </si>
  <si>
    <t>Identify if the facility regularly monitors blood and blood product wastage</t>
  </si>
  <si>
    <t>Evidence that the facility regularly monitors blood and blood product wastage</t>
  </si>
  <si>
    <t>7.0 Is there evidence that the facility (or at service level) regularly monitors blood and blood product wastage?
7.1 If yes to 7.0, is there evidence of
• reconciled reports from pathology laboratories completed by relevant clinical teams?
• audit of compliance of usage and disposal of blood and blood products against policy?
7.2 If yes to 7.0, provide comments to support any of the above.</t>
  </si>
  <si>
    <t xml:space="preserve">
Yes; No
Yes; No
Yes; No
text box</t>
  </si>
  <si>
    <t>Identify if the facility has a system for reporting, investigating and analysing incidents relating to blood management</t>
  </si>
  <si>
    <t>8.0 Is there evidence that the facility (or at service level) has a system for reporting, investigating and analysing incidents relating to blood management?
8.1 If yes to 8.0, outline the system, e.g. Riskman.
8.2 If yes to 8.0, is there evidence of
• a register of reported incidents, adverse events and near misses related to transfusion of blood or blood components that includes actions to address identified risks?
• records of healthcare blood product adverse events?
• agenda papers, meetings minutes and/or reports that demonstrate the routine review of incidents relating to blood and blood product use and trends in incidents?
• root cause analysis of breaches of policies, procedures or protocols resulting in a serious breach or sentinel event?
• audit of patient clinical records that demonstrate reporting and investigation of incidents relating to use of blood and blood products?
8.3 If yes to 8.0, provide comments to support any of the above.</t>
  </si>
  <si>
    <t xml:space="preserve">
Yes; No
text box
Yes; No
Yes; No
Yes; No
Yes; No
Yes; No
text box</t>
  </si>
  <si>
    <t>Identify if the facility has evaluation and feedback processes relating to blood management</t>
  </si>
  <si>
    <t>Evidence that the facility has evaluation and feedback processes relating to blood management</t>
  </si>
  <si>
    <t>Identify if the facility monitors, evaluates and continuously improves blood management</t>
  </si>
  <si>
    <t>Evidence that the facility monitors, evaluates and continuously improves blood management</t>
  </si>
  <si>
    <t>Identify if the facility undertakes quality improvement activities to reduce the risk of patient harm from transfusion practices and the clinical use of blood and blood products</t>
  </si>
  <si>
    <t>Evidence that the facility undertakes quality improvement activities to reduce the risk of patient harm from transfusion practices and the clinical use of blood and blood products</t>
  </si>
  <si>
    <t>Identify wards/units that undertake quality improvement activities to reduce the risk of patient harm from transfusion practices and the clinical use of blood and blood products</t>
  </si>
  <si>
    <t>Ward</t>
  </si>
  <si>
    <t>Total number of eligible wards/units (Yes or No to 1.0)</t>
  </si>
  <si>
    <t>Partnering with consumers</t>
  </si>
  <si>
    <t>Clinicians use organisational processes from the Partnering with Consumers Standard when providing safe blood management to:
a. Actively involve patients in their own care
b. Meet the patient's information needs
c. Share decision-making</t>
  </si>
  <si>
    <t>Identify if the facility has patient information relating to blood management principles, the risks and benefits of using blood and blood products, and all treatment options</t>
  </si>
  <si>
    <t>Evidence that the facility has patient information relating to blood management principles, the risks and benefits of using blood and blood products, and all treatment options</t>
  </si>
  <si>
    <t>Identify the extent to which patients received a blood or blood product transfusion in the current admission</t>
  </si>
  <si>
    <t>% of patients who received a blood or blood product transfusion in the current admission</t>
  </si>
  <si>
    <t>Patient</t>
  </si>
  <si>
    <t>1.0 Has the patient received a blood or blood product transfusion in the current admission?</t>
  </si>
  <si>
    <t>Number of patients who received a blood or blood product transfusion in the current admission (Yes to 1.0)</t>
  </si>
  <si>
    <t>Total number of eligible patients (Yes or No to 1.0)</t>
  </si>
  <si>
    <t>Prescribing and clinical use of blood and blood products</t>
  </si>
  <si>
    <t>Optimising and conserving patients' own blood</t>
  </si>
  <si>
    <t>Clinicians use the blood and blood products process to manage the need for, and minimise the inappropriate use of, blood and blood products by:
a. Optimising patients' own red cell mass, haemoglobin and iron stores
b. Identifying and managing patients with, or at risk of, bleeding
c. Determining the clinical need for blood and blood products, and related risks</t>
  </si>
  <si>
    <t>Documenting</t>
  </si>
  <si>
    <t>Clinicians document decisions relating to blood management, transfusion history and transfusion details in the healthcare record</t>
  </si>
  <si>
    <t>Identify the extent to which patients had a documented indication for the transfusion</t>
  </si>
  <si>
    <t>2.0 What was the documented indication for the transfusion?</t>
  </si>
  <si>
    <t>Yes; No
Yes; No
Yes; No
Yes; No
Yes; No
Yes; No</t>
  </si>
  <si>
    <t>Identify the extent to which patients had a Blood and Blood Products Transfusion Consent where the information was complete</t>
  </si>
  <si>
    <t>Identify the extent to which patients had a blood prescription order where the information was complete</t>
  </si>
  <si>
    <t xml:space="preserve">
Yes; No</t>
  </si>
  <si>
    <t>Identify the extent to which patients had confirmation that the blood product would not expire before transfusion was complete</t>
  </si>
  <si>
    <t>Identify the extent to which patients had transfusion start time, transfusion stop time, volume infused and non-urgent blood documented</t>
  </si>
  <si>
    <t xml:space="preserve">
Yes; No
Yes; No
Yes; No
Yes; No</t>
  </si>
  <si>
    <t>Total number of eligible patients (Yes to 1.0 and Yes or No to 18.0)</t>
  </si>
  <si>
    <t>Identify the extent to which patients had ALL vitals completed prior to transfusion</t>
  </si>
  <si>
    <t>Identify the extent to which patients had ALL vitals completed within 15mins of commencement of transfusion</t>
  </si>
  <si>
    <t>Identify the extent to which patients had ALL vitals completed hourly during transfusion</t>
  </si>
  <si>
    <t>Yes; No
Yes; No
Yes; No
Yes; No
Yes; No
Yes; No; N/A</t>
  </si>
  <si>
    <t>Identify the extent to which patients had ALL vitals completed on completion of transfusion</t>
  </si>
  <si>
    <t xml:space="preserve">
Yes; No
Yes; No
Yes; No
Yes; No
Yes; No
Yes; No; N/A</t>
  </si>
  <si>
    <t>Identify the extent to which patients had blood was infused within 4 hours</t>
  </si>
  <si>
    <t>% of patients where blood was infused within 4 hours</t>
  </si>
  <si>
    <t>Yes; No
text box</t>
  </si>
  <si>
    <t>Identify the extent to which patients had an adverse reaction to the blood transfusion, where the medical officer was notified and the adverse reaction was recorded in the facility incident management system</t>
  </si>
  <si>
    <t>Identify the extent to which patients had the transfusion outcome documented in the health care record</t>
  </si>
  <si>
    <t>% of patients who have the transfusion outcome documented in the health care record</t>
  </si>
  <si>
    <t>Identify the extent to which patients had an informed consent form for the surgical procedure where the information was complete</t>
  </si>
  <si>
    <t>Identify the extent to which patients declined blood or blood products transfusion where the refusal form information was complete or the AHD was sighted</t>
  </si>
  <si>
    <t>Prescribing and administering blood and blood products</t>
  </si>
  <si>
    <t>The health service organisation supports clinicians to prescribe and administer blood and blood products appropriately, in accordance with national guidelines and national criteria</t>
  </si>
  <si>
    <t>Reporting adverse events</t>
  </si>
  <si>
    <t>The health service organisation uses processes for reporting transfusion-related adverse events, in accordance with national guidelines and criteria</t>
  </si>
  <si>
    <t>The health service organisation participated in hemovigilance activities, in accordance with the national framework</t>
  </si>
  <si>
    <t>Identify if the facility participates in relevant haemovigilance activities</t>
  </si>
  <si>
    <t>Evidence that the facility participates in relevant haemovigilance activities</t>
  </si>
  <si>
    <t>Managing the availability and safety of blood and blood products</t>
  </si>
  <si>
    <t>Storing, distributing and tracing blood and blood products</t>
  </si>
  <si>
    <t>The health service organisation has processes:
a. That comply with manufacturers' directions, legislation, and relevant jurisdictional requirements to store, distribute and handle blood and blood products safely and securely
b. To trace blood and blood products from entry into the organisation to transfusion, discard or transfer</t>
  </si>
  <si>
    <t>Identify if the facility has processes to store, distribute and handle blood and blood products safely and securely</t>
  </si>
  <si>
    <t>Evidence that the facility has processes to store, distribute and handle blood and blood products safely and securely</t>
  </si>
  <si>
    <t>Availability of blood</t>
  </si>
  <si>
    <t xml:space="preserve">7.10
</t>
  </si>
  <si>
    <t>The health service organisation has processes to:
a. Manage the availability of blood and blood products to meet clinical need
b. Eliminate avoidable wastage
c. Respond in times of shortage</t>
  </si>
  <si>
    <t>Evidence that the facility has processes to manage the availability of blood and blood products</t>
  </si>
  <si>
    <t xml:space="preserve">
Yes; No
Yes; No
Yes; No
Yes; No
Yes; No
Yes; No
text box</t>
  </si>
  <si>
    <t xml:space="preserve">
Yes; No
Yes; No
Yes; No
text box</t>
  </si>
  <si>
    <t>Yes; No
Yes; No
Yes; No
Yes; No
Yes; No
Yes; No
Yes; No; N/A</t>
  </si>
  <si>
    <t xml:space="preserve">
Yes; No
Yes; No
Yes; No
Yes; No
Yes; No
Yes; No
Yes; No
Yes; No
Yes; No
Yes; No
Yes; No
Yes; No
Yes; No
Yes; No
Yes; No
text box</t>
  </si>
  <si>
    <t xml:space="preserve">
Yes; No
Yes; No
Yes; No
Yes; No
Yes; No</t>
  </si>
  <si>
    <t xml:space="preserve">
Yes; No
Yes; No
Yes; No
Yes; No
Yes; No
Yes; No
Yes; No
Yes; No
Yes; No
Yes; No
Yes; No
Yes; No
Yes; No
Yes; No
Yes; No
Yes; No
Yes; No
Yes; No
Yes; No
Yes; No
Yes; No
Yes; No
Yes; No
</t>
  </si>
  <si>
    <t>Identify if the facility uses organisation-wide risk management systems to identify, monitor, manage and review risks associated with blood management</t>
  </si>
  <si>
    <t>Evidence that the facility uses organisation-wide risk management systems to identify, monitor, manage and review risks associated with blood management</t>
  </si>
  <si>
    <t>Evidence that the facility has a system for reporting, investigating and analysing incidents relating to blood management</t>
  </si>
  <si>
    <t>Number of wards/units that undertake improvement activities to reduce the risk of patient harm from transfusion practices and the clinical use of blood and blood products (Yes to 1.0)</t>
  </si>
  <si>
    <t>Identify if the facility has processes to manage the availability of blood and blood products</t>
  </si>
  <si>
    <t>© State of Queensland (Queensland Health) 2018</t>
  </si>
  <si>
    <t>If yes to 3.0, is there evidence</t>
  </si>
  <si>
    <t xml:space="preserve">• If yes, is there evidence of clear documentation to support implementation and cessation of a Massive Transfusion Protocol? </t>
  </si>
  <si>
    <t>• If yes, is it regularly reviewed and kept up to date?</t>
  </si>
  <si>
    <t>Is there documented evidence that commencement observations were completed, i.e. within 15mins of commencement of transfusion?</t>
  </si>
  <si>
    <t>● Each facility needs to determine those audit questions that are applicable to their facility/health service circumstances for review
● Some questions and responses may not be applicable (e.g. at a ward/unit level) and can be adapted to suit individual requirements
● The measurement plan details each audit question and the action it aligns to in the standard</t>
  </si>
  <si>
    <t xml:space="preserve">
Yes; No
Yes; No
Yes; No
Yes; No
Yes; No
Yes; No
Yes; No
Yes; No
Yes; No
Yes; No
Yes; No
Yes; No
Yes; No
Yes; No
Yes; No
text box</t>
  </si>
  <si>
    <t xml:space="preserve">
Yes; No
Yes; No
Yes; No
Yes; No
text box
Yes; No
Yes; No
Yes; No
Yes; No
text box
text box
Yes; No
text box</t>
  </si>
  <si>
    <t xml:space="preserve">
Yes; No
text box</t>
  </si>
  <si>
    <t xml:space="preserve">
Yes; No
Yes; No
Yes; No
Yes; No
Yes; No; N/A
Yes; No
Yes; No
Yes; No
Yes; No
Yes; No
Yes; No
Yes; No
text box</t>
  </si>
  <si>
    <t>17.0 Is there evidence that the facility (or at service level) has processes to manage the availability of blood and blood products?
17.1 If yes to 17.0, is there evidence of
• reconciled reports from pathology laboratories completed by relevant clinical teams?
• audits of compliance of usage and disposal of blood and blood products against policy?
• regular reviews of inventory requirements, and management of blood and blood products to ensure availability?
• records of wastage in a system and monitoring of wastage reports?
• contingency arrangements, including planning for times of supply shortage, considering state and national arrangements?
17.2 If yes to 17.0, provide comments to support any of the above.</t>
  </si>
  <si>
    <t>• that the system is regularly reviewed and risks reported to the governing body, the workforce and consumers?</t>
  </si>
  <si>
    <t>If yes to 4.0, is there evidence the training includes</t>
  </si>
  <si>
    <t>If yes to 4.0, is there evidence that</t>
  </si>
  <si>
    <t>If yes to 9.0, is there evidence that</t>
  </si>
  <si>
    <t>• the data presented is meaningful and relevant?</t>
  </si>
  <si>
    <t>Is there evidence that the facility (or at service level) reports on blood management in its annual report and as safety indicators?</t>
  </si>
  <si>
    <t xml:space="preserve">
Yes; No
Yes; No
Yes; No
text box
Yes; No
text box</t>
  </si>
  <si>
    <t>Is there evidence that the facility (or at service level) has undertaken quality improvement activities to reduce the risk of patient harm from transfusion practices and the clinical use of blood and blood products?</t>
  </si>
  <si>
    <t>• raising awareness of PBM practices and concepts?</t>
  </si>
  <si>
    <t>• PBM strategies and initiatives to implement?</t>
  </si>
  <si>
    <t>• evaluation methods?</t>
  </si>
  <si>
    <t>• pre-, intra- and post-implementation benchmarks for the PBM initiative?</t>
  </si>
  <si>
    <t>Is there evidence that the facility (or at service level) has a PBM implementation plan?</t>
  </si>
  <si>
    <t>• the processes comply with manufacturers' directions, legislation and relevant jurisdictional requirements?</t>
  </si>
  <si>
    <t>• records of wastage in a system and monitoring of wastage reports?</t>
  </si>
  <si>
    <t>If yes to 15.0, is there evidence of</t>
  </si>
  <si>
    <t>If yes to 16.0, is there evidence</t>
  </si>
  <si>
    <t>If yes to 17.0, is there evidence of</t>
  </si>
  <si>
    <t>• If yes, is there evidence that the evaluation data are reviewed regularly by senior executive and/or committees/groups?</t>
  </si>
  <si>
    <t>If yes to 3.0, is there documented evidence that the</t>
  </si>
  <si>
    <t>If yes to 6.0, is there evidence that the</t>
  </si>
  <si>
    <t>If yes to 19.0, is there evidence</t>
  </si>
  <si>
    <t>If yes to 21.1, is there evidence that the</t>
  </si>
  <si>
    <t>If yes to 21.0, is there evidence of an informed consent form for the surgical procedure?</t>
  </si>
  <si>
    <t>If yes to 22.1, is there evidence that the</t>
  </si>
  <si>
    <t>If yes to 7.0,</t>
  </si>
  <si>
    <t>12.0 Is there documented evidence of confirmation the blood product will not expire before transfusion is complete?</t>
  </si>
  <si>
    <t>18.0 Was the blood infused within 4 hours?
18.1 If no to 18.0, please state why.</t>
  </si>
  <si>
    <t>20.0 Is there documented evidence of the transfusion outcome in the health care record?</t>
  </si>
  <si>
    <t>• Aboriginal and Torres Strait Islander communities are represented?</t>
  </si>
  <si>
    <t>If yes to 1.0, is there evidence</t>
  </si>
  <si>
    <t>• there are Terms of Reference?</t>
  </si>
  <si>
    <t xml:space="preserve">1.0 Is there evidence that the facility (or at service level) has a governing body that oversees blood management?
1.1 If yes to 1.0, is there evidence
• there are Terms of Reference?
• there are consumer advisors that reflect the day-to-day patient community?
• Aboriginal and Torres Strait Islander communities are represented?
• it is multidisciplinary?
</t>
  </si>
  <si>
    <t>Identify if the facility has policies, procedures and protocols for PBM to optimise and conserve the patients' own blood, and manage the need for blood and blood products</t>
  </si>
  <si>
    <t>Evidence the facility has policies, procedures and protocols for PBM to optimise and conserve the patients' own blood, and manage the need for blood and blood products</t>
  </si>
  <si>
    <t>Identify if the facility has a PBM implementation plan</t>
  </si>
  <si>
    <t>Evidence that the facility has a PBM implementation plan</t>
  </si>
  <si>
    <t xml:space="preserve">
Yes; No
Yes; No
Yes; No
Yes; No
Yes; No
Yes; No; N/A
Yes; No
Yes; No
text box</t>
  </si>
  <si>
    <t>Total number of eligible patients (Yes to 1.0 and Yes or No to 9.0)</t>
  </si>
  <si>
    <t>Total number of eligible patients (Yes to 1.0 and Yes or No to 10.0)</t>
  </si>
  <si>
    <t>Number of patients with a product bag that is intact, no signs of deterioration, contamination, clots or discolouration (Yes to 1.0 and Yes to 11.0)</t>
  </si>
  <si>
    <t>Total number of eligible patients (Yes to 1.0 and Yes or No to 11.0)</t>
  </si>
  <si>
    <t>Number of patients with confirmation that the blood product will not expire before the transfusion is complete (Yes to 1.0 and Yes to 12.0)</t>
  </si>
  <si>
    <t>Total number of eligible patients (Yes to 1.0 and Yes or No to 12.0)</t>
  </si>
  <si>
    <t>Number of patients who had blood infused within 4 hours (Yes to 1.0 and Yes to 18.0)</t>
  </si>
  <si>
    <t>Number of patients with the transfusion outcome documented in the health care record (Yes to 1.0 and Yes to 20.0)</t>
  </si>
  <si>
    <t>Total number of eligible patients (Yes to 1.0 and Yes or No to 20.0)</t>
  </si>
  <si>
    <t xml:space="preserve">
Yes; No
Yes; No
Yes; No
Yes; No
Yes; No; N/A
Yes; No
Yes; No
text box</t>
  </si>
  <si>
    <t xml:space="preserve">
Yes; No
text box</t>
  </si>
  <si>
    <t>Ask the patient: 'Have you had a previous reaction to a blood transfusion?'</t>
  </si>
  <si>
    <t>Is there evidence of a Fresh Blood and Blood Products Transfusion Consent?</t>
  </si>
  <si>
    <t>• substitute's name, signature, relationship, date and source are complete?</t>
  </si>
  <si>
    <t>• reviews the use of a standardised transfusion 'prescription' which incorporates requests and clinical information (such as haemoglobin level) to support appropriate assessments?</t>
  </si>
  <si>
    <t>• reviews reports about haemovigilance?</t>
  </si>
  <si>
    <t>• pre-operative anaemia and iron deficiency assessment and management?</t>
  </si>
  <si>
    <t>Is there evidence that the facility (or at service level) undertakes transfusions during routine shifts (i.e. between 07:00 - 22:00 when staffing levels are at full capacity), unless urgent?</t>
  </si>
  <si>
    <t>6.0 Is there evidence that the facility (or at service level) undertakes transfusions during routine shifts (i.e. between 07:00 - 22:00 when staffing levels are at full capacity), unless urgent?</t>
  </si>
  <si>
    <t>• audits of patient clinical records that demonstrate reporting and investigation of incidents relating to use of blood and blood products?</t>
  </si>
  <si>
    <t>If yes to 13.0, for each policy, procedure or protocol, is there evidence</t>
  </si>
  <si>
    <t>If yes to 2.0, for each policy, procedure or protocol, is there evidence</t>
  </si>
  <si>
    <t>If yes to 14.0, is there evidence the plan includes</t>
  </si>
  <si>
    <t>• audits of documentation accompanying blood components?</t>
  </si>
  <si>
    <t>Up to 15 wards/units can be audited on the tool</t>
  </si>
  <si>
    <t>Up to 20 patients can be audited on the tool</t>
  </si>
  <si>
    <t>• Non-urgent blood given out of hours (20:00 to 07:00)?</t>
  </si>
  <si>
    <t>• Blood pressure?</t>
  </si>
  <si>
    <t>• it was documented in the health care record?</t>
  </si>
  <si>
    <t>14.0 Is there evidence that the facility (or at service level) has a PBM implementation plan?
14.1 If yes to 14.0, does the plan include
• raising awareness of PBM practices and concepts?
• PBM strategies and initiatives to implement?
• evaluation methods?
• pre-, intra- and post-implementation benchmarks for the PBM initiative?
14.2 If yes to 14.0, outline details.</t>
  </si>
  <si>
    <t>Yes; No
Yes; No
Yes; No
Yes; No
Yes; No
text box</t>
  </si>
  <si>
    <t>This audit tool collects Facility level data, and the results can be printed directly from this sheet</t>
  </si>
  <si>
    <t>This audit tool collects Ward/Unit level data</t>
  </si>
  <si>
    <t>This tab presents the results of the Ward/Unit level data (that were collected on the Ward_Unit Collection tab)</t>
  </si>
  <si>
    <t>The measurement plan outlines the NSQHS Standards Actions and the audit questions and indicators aligned to them</t>
  </si>
  <si>
    <t>●  Each facility needs to determine those audit questions that are applicable to their facility/health service circumstances for review
●  Some questions and responses may not be applicable and can be adapted to suit individual requirements
●  The measurement plan details each audit question and the action it aligns to in the standard</t>
  </si>
  <si>
    <t>• If yes, is it tabled at governance meetings and discussed where relevant?</t>
  </si>
  <si>
    <t>As per 7.1</t>
  </si>
  <si>
    <t>As per 7.2</t>
  </si>
  <si>
    <t>Facility collection audit tool and results: collects facility level data (for Edition 2 of the NSQHS Standards)</t>
  </si>
  <si>
    <t>This audit tool collects Patient level data</t>
  </si>
  <si>
    <t>This tab presents the results of the Patient level data (that were collected on the Patient Collection tab)</t>
  </si>
  <si>
    <r>
      <t xml:space="preserve">• reviews of access to secure blood fridge where 24 hour on-site pathology service is not available?
  </t>
    </r>
    <r>
      <rPr>
        <i/>
        <sz val="10"/>
        <color rgb="FF0000FF"/>
        <rFont val="Arial"/>
        <family val="2"/>
      </rPr>
      <t>N/A where a 24 hour service is available</t>
    </r>
  </si>
  <si>
    <t xml:space="preserve">2.0 Is there evidence that the facility (or at service level) has policies, procedures and/or protocols on blood management that adhere to national guidelines?
2.1 If yes to 2.0, is there evidence they include
• safe and appropriate prescription, administration and management of blood and blood products?
• pre-transfusion and sampling practices such as specimen collection?
• processes that relate to laboratory-hospital interface?
• informed consent procedures?
• tools for transfusion that are available?
• storage and transportation of blood and blood products?
• identification of patients at high risk of bleeding?
• preoperative anaemia and iron deficiency assessment and management?
• use of decision support tools to support decision making about blood management?
• cell salvage procedures?
• use of all treatment options?
• management of strategies that help minimise the likelihood of transfusion?
• support for transfusion alternatives and blood product refusal?
• strategies to optimise and conserve the patients' own blood?
• prescribing practice and clinical use of blood and blood products?
• documentation requirements?
• use of equipment, concurrent fluids and medications?
• identity checks at the time of pre-transfusion specimen collection, testing, product allocation, and collection of blood products from storage?
• a Massive Transfusion Protocol (MTP) in place for areas such as Emergency/Theatre? 
  • If yes, is there evidence of clear documentation to support implementation and cessation of a Massive Transfusion Protocol? 
• an Emergency Donor Panel (EDP)?
• the classes of transfusion-related adverse events that must be externally reported, including the time frame for reporting?
</t>
  </si>
  <si>
    <t>3.0 Is there evidence that the facility (or at service level) uses organisation-wide risk management systems to identify, monitor, manage and review risks associated with blood management?
3.1 If yes to 3.0, is there evidence it includes
• undertaking risk assessments of systems for blood management?
• undertaking risk assessments of processes for addressing pathology laboratory documentation that identifies patient safety risks from the use of blood and blood products?
3.2 If yes to 3.0, is there evidence
• that the system is regularly reviewed and risks reported to the governing body, the workforce and consumers?
• of a risk register that includes actions to address identified risks and the 'risk owner'?
  • If yes, is it regularly reviewed and kept up to date?
  • If yes, is it tabled at governance meetings and discussed where relevant?
  • If yes, which governance groups and how frequently do they meet?</t>
  </si>
  <si>
    <t>Patient Results</t>
  </si>
  <si>
    <t>• substitute decision maker's name, signature, relationship, date and source are complete?</t>
  </si>
  <si>
    <t>Has the patient received a blood or blood product transfusion in the current admission?</t>
  </si>
  <si>
    <t>If yes to 4.0, is there documented evidence of the patient's previous adverse reaction to a blood or blood product transfusion?</t>
  </si>
  <si>
    <t>If yes to 5.0, is there documented evidence on the Fresh Blood and Blood Products Transfusion Consent that the Consent Information was given to the patient?</t>
  </si>
  <si>
    <t>Is there evidence of a blood prescription order?</t>
  </si>
  <si>
    <t>We recognise and appreciate that there may be gaps in the scope and questions included in these tools, however, as this is a 'Work in Progress', future versions will build up the existing scope and questions, and incorporate staff feedback and suggestions for improvement.</t>
  </si>
  <si>
    <t>If it is applicable that a blood and blood product transfusion consent is required, complete Questions 6.0 and 6.1
If there is an AHD, complete Question 7.0</t>
  </si>
  <si>
    <t>Has the patient undergone a surgical procedure in the current admission?</t>
  </si>
  <si>
    <t>If there is an AHD, complete Question 7.0</t>
  </si>
  <si>
    <t>Transfusion</t>
  </si>
  <si>
    <r>
      <t xml:space="preserve">If yes to 17.0, provide comments to support any of the above. </t>
    </r>
    <r>
      <rPr>
        <i/>
        <sz val="10"/>
        <color rgb="FF0000FF"/>
        <rFont val="Arial"/>
        <family val="2"/>
      </rPr>
      <t>(enter text below)</t>
    </r>
  </si>
  <si>
    <r>
      <t xml:space="preserve">If yes to 16.0, provide comments to support any of the above. </t>
    </r>
    <r>
      <rPr>
        <i/>
        <sz val="10"/>
        <color rgb="FF0000FF"/>
        <rFont val="Arial"/>
        <family val="2"/>
      </rPr>
      <t>(enter text below)</t>
    </r>
  </si>
  <si>
    <r>
      <t xml:space="preserve">If yes to 15.0, provide comments or details on when these have been undertaken, by whom, etc. </t>
    </r>
    <r>
      <rPr>
        <i/>
        <sz val="10"/>
        <color rgb="FF0000FF"/>
        <rFont val="Arial"/>
        <family val="2"/>
      </rPr>
      <t>(enter text below)</t>
    </r>
  </si>
  <si>
    <r>
      <t xml:space="preserve">If yes to 14.0, outline details. </t>
    </r>
    <r>
      <rPr>
        <i/>
        <sz val="10"/>
        <color rgb="FF0000FF"/>
        <rFont val="Arial"/>
        <family val="2"/>
      </rPr>
      <t>(enter text below)</t>
    </r>
  </si>
  <si>
    <r>
      <t xml:space="preserve">If yes to 13.0, outline the details of the documents, where kept, review dates, and the 'owner'. </t>
    </r>
    <r>
      <rPr>
        <i/>
        <sz val="10"/>
        <color rgb="FF0000FF"/>
        <rFont val="Arial"/>
        <family val="2"/>
      </rPr>
      <t>(enter text below)</t>
    </r>
  </si>
  <si>
    <r>
      <t xml:space="preserve">• If yes, outline feedback used. </t>
    </r>
    <r>
      <rPr>
        <i/>
        <sz val="10"/>
        <color rgb="FF0000FF"/>
        <rFont val="Arial"/>
        <family val="2"/>
      </rPr>
      <t>(enter text below)</t>
    </r>
  </si>
  <si>
    <r>
      <t xml:space="preserve">• If yes, which committee/group? </t>
    </r>
    <r>
      <rPr>
        <i/>
        <sz val="10"/>
        <color rgb="FF0000FF"/>
        <rFont val="Arial"/>
        <family val="2"/>
      </rPr>
      <t>(enter text below)</t>
    </r>
  </si>
  <si>
    <r>
      <t xml:space="preserve">• If yes, list the actions as per plan. </t>
    </r>
    <r>
      <rPr>
        <i/>
        <sz val="10"/>
        <color rgb="FF0000FF"/>
        <rFont val="Arial"/>
        <family val="2"/>
      </rPr>
      <t>(enter text below)</t>
    </r>
  </si>
  <si>
    <r>
      <t xml:space="preserve">If yes to 10.1, what performance measures, data/information and sources are included in the plan, e.g. Riskman, Queensland Bedside Audit, other data sources? </t>
    </r>
    <r>
      <rPr>
        <i/>
        <sz val="10"/>
        <color rgb="FF0000FF"/>
        <rFont val="Arial"/>
        <family val="2"/>
      </rPr>
      <t>(enter text below)</t>
    </r>
  </si>
  <si>
    <r>
      <t xml:space="preserve">If yes to 9.0, outline details. </t>
    </r>
    <r>
      <rPr>
        <i/>
        <sz val="10"/>
        <color rgb="FF0000FF"/>
        <rFont val="Arial"/>
        <family val="2"/>
      </rPr>
      <t>(enter text below)</t>
    </r>
  </si>
  <si>
    <r>
      <t xml:space="preserve">• If yes, which committee/group and when. </t>
    </r>
    <r>
      <rPr>
        <i/>
        <sz val="10"/>
        <color rgb="FF0000FF"/>
        <rFont val="Arial"/>
        <family val="2"/>
      </rPr>
      <t>(enter text below)</t>
    </r>
  </si>
  <si>
    <r>
      <t xml:space="preserve">If yes to 8.0, provide comments to support any of the above. </t>
    </r>
    <r>
      <rPr>
        <i/>
        <sz val="10"/>
        <color rgb="FF0000FF"/>
        <rFont val="Arial"/>
        <family val="2"/>
      </rPr>
      <t>(enter text below)</t>
    </r>
  </si>
  <si>
    <r>
      <t xml:space="preserve">If yes to 8.0, outline the system, e.g. Riskman. </t>
    </r>
    <r>
      <rPr>
        <i/>
        <sz val="10"/>
        <color rgb="FF0000FF"/>
        <rFont val="Arial"/>
        <family val="2"/>
      </rPr>
      <t>(enter text below)</t>
    </r>
  </si>
  <si>
    <r>
      <t xml:space="preserve">If yes to 7.0, provide comments to support any of the above. </t>
    </r>
    <r>
      <rPr>
        <i/>
        <sz val="10"/>
        <color rgb="FF0000FF"/>
        <rFont val="Arial"/>
        <family val="2"/>
      </rPr>
      <t>(enter text below)</t>
    </r>
  </si>
  <si>
    <r>
      <t xml:space="preserve">If yes to 4.0, provide comments on the education provided and when. </t>
    </r>
    <r>
      <rPr>
        <i/>
        <sz val="10"/>
        <color rgb="FF0000FF"/>
        <rFont val="Arial"/>
        <family val="2"/>
      </rPr>
      <t>(enter text below)</t>
    </r>
  </si>
  <si>
    <r>
      <t>• If yes, which governance groups and how frequently do they meet?</t>
    </r>
    <r>
      <rPr>
        <i/>
        <sz val="10"/>
        <color rgb="FF0000FF"/>
        <rFont val="Arial"/>
        <family val="2"/>
      </rPr>
      <t xml:space="preserve"> (enter text below)</t>
    </r>
  </si>
  <si>
    <r>
      <t xml:space="preserve">If yes to 2.0, outline the details of the documents, where kept, review dates, and the 'owner'. </t>
    </r>
    <r>
      <rPr>
        <i/>
        <sz val="10"/>
        <color rgb="FF0000FF"/>
        <rFont val="Arial"/>
        <family val="2"/>
      </rPr>
      <t>(enter text below)</t>
    </r>
  </si>
  <si>
    <t>If yes to 4.3, is there evidence that staff are required to complete all BloodSafe eLearning modules on a yearly basis?</t>
  </si>
  <si>
    <t>4.0 Is there evidence that the facility (or at service level) provides orientation and ongoing training for the clinical workforce relating to blood management (in line with the policies, procedures and/or protocols)?
4.1 If yes to 4.0, is there evidence the training includes
• patient blood management, including the optimisation and conservation of the patients' own blood?
• documentation requirements?
• recognising and responding to suspected transfusion reactions?
• prescribing and administering blood and blood products?
• reporting transfusion-related adverse events?
• haemovigilance program and reporting requirements?
• safe blood management, including ordering, traceability, receipt, storage, collection and transport of blood and blood products?
• ensuring blood availability?
• minimising wastage and responding in times of shortage?
4.2 If yes to 4.0, is there evidence that
• staff attendance at the education/training sessions is recorded?
• education is matched to staff training needs?
• staff feedback reports of the sessions are evaluated and incorporated into the next revision?
4.3 If yes to 4.0, is there evidence that the facility (or at service level) mandates the BloodSafe eLearning Australia transfusion training program for all staff involved in transfusion protocols?
4.4 If yes to 4.3, is there evidence that staff are required to complete all BloodSafe eLearning modules on a yearly basis?
4.5 If yes to 4.0, provide comments on the education provided and when.</t>
  </si>
  <si>
    <r>
      <t xml:space="preserve">If no to 18.0, please state why. </t>
    </r>
    <r>
      <rPr>
        <i/>
        <sz val="10"/>
        <color rgb="FF0000FF"/>
        <rFont val="Arial"/>
        <family val="2"/>
      </rPr>
      <t>(enter text to the right)</t>
    </r>
  </si>
  <si>
    <t>% of wards/units that undertakes quality improvement activities to reduce the risk of patient harm from transfusion practices and the clinical use of blood and blood products</t>
  </si>
  <si>
    <t>Percentage of wards/units that undertakes quality improvement activities to reduce the risk of patient harm from transfusion practices and the clinical use of blood and blood products</t>
  </si>
  <si>
    <t>Total number of eligible patients (Yes to 1.0 and 2.0 is not null)</t>
  </si>
  <si>
    <t>% of patients who had a previous reaction to a blood transfusion
% of patients who had a previous reaction to a blood transfusion with documented evidence of the previous adverse reaction to a blood or blood product transfusion</t>
  </si>
  <si>
    <t>Identify the extent to which patient's adverse reactions to a blood or blood product transfusion is documented</t>
  </si>
  <si>
    <t>Percentage of patients who had a previous reaction to a blood transfusion</t>
  </si>
  <si>
    <t>Percentage of patients who had a previous reaction to a blood transfusion with documented evidence of the previous adverse reaction to a blood or blood product transfusion</t>
  </si>
  <si>
    <t>Number of patients who had a previous reaction to a blood transfusion (Yes to 1.0 and Yes to 4.0)
Number of patients who had a previous reaction to a blood transfusion with documented evidence of the previous adverse reaction to a blood or blood product transfusion (Yes to 1.0 and Yes to 4.0 and Yes to 4.1)</t>
  </si>
  <si>
    <t>Yes; No; Don't know; N/A
Yes; No</t>
  </si>
  <si>
    <t>• Percentage of patients with a blood prescription order with date for transfusion completed</t>
  </si>
  <si>
    <t>• Percentage of patients with a blood prescription order with type of blood product completed</t>
  </si>
  <si>
    <t>• Percentage of patients with a blood prescription order with volume/quantity/number to be given completed</t>
  </si>
  <si>
    <t>Percentage of patients with a Fresh Blood and Blood Products Transfusion Consent</t>
  </si>
  <si>
    <t>• Percentage of patients with a Fresh Blood and Blood Products Transfusion Consent with the patient's name, signature and date completed or with AHD completed or with substitute decision maker's name, signature and date completed</t>
  </si>
  <si>
    <t>% of patients who have transfusion start time, transfusion stop time, volume infused and non-urgent blood documented
% of patients with transfusion start time completed
% of patients with transfusion stop time completed
% of patients with volume infused completed
% of patients with non-urgent blood given out of hours completed</t>
  </si>
  <si>
    <t>Number of patients with transfusion start time, transfusion stop time, volume infused and non-urgent blood documented (Yes to 1.0 and Yes to 13.0 all)
Number of patients with transfusion start time completed (Yes to 1.0 and Yes to 13.0 start)
Number of patients with transfusion stop time completed (Yes to 1.0 and Yes to 13.0 stop)
Number of patients with volume infused completed (Yes to 1.0 and Yes to 13.0 volume)
Number of patients with non-urgent blood given out of hours completed (Yes to 1.0 and Yes to 13.0 non-urgent)</t>
  </si>
  <si>
    <t>• Percentage of patients with transfusion start time completed</t>
  </si>
  <si>
    <t>• Percentage of patients with transfusion stop time completed</t>
  </si>
  <si>
    <t>• Percentage of patients with volume infused completed</t>
  </si>
  <si>
    <t>• Percentage of patients with non-urgent blood given out of hours completed</t>
  </si>
  <si>
    <t>Percentage of patients with evidence of an adverse reaction to the blood transfusion</t>
  </si>
  <si>
    <t>• Percentage of patients with an adverse reaction to the blood transfusion where the medical officer was notified</t>
  </si>
  <si>
    <t>• Percentage of patients with an adverse reaction to the blood transfusion with the reaction reported to the pathology service provider</t>
  </si>
  <si>
    <t>• Percentage of patients with an adverse reaction to the blood transfusion with the reaction reported to the TGA</t>
  </si>
  <si>
    <t>11.0 Is there evidence that the facility (or at service level) has undertaken quality improvement activities to reduce the risk of patient harm from transfusion practices and the clinical use of blood and blood products?
11.1 If yes to 11.0, detail the quality improvement activities that have been implemented, when and the outcome(s).</t>
  </si>
  <si>
    <t>1.0 Is there evidence that the ward/unit undertakes quality improvement activities to reduce the risk of patient harm from transfusion practices and the clinical use of blood and blood products?
1.1 If yes to 1.0, detail the quality improvement activities that have been implemented, when and the outcome(s).</t>
  </si>
  <si>
    <t>• they reference the consultation processes or collaborative group(s) involved in their development?</t>
  </si>
  <si>
    <t>• report(s) are tabled at a governance committee/group?</t>
  </si>
  <si>
    <t>• report(s) are provided to stakeholders external to the organisation?</t>
  </si>
  <si>
    <t>• that the plan(s) include a risk register for the proposed quality improvement actions?</t>
  </si>
  <si>
    <t>• that the plan(s) include mechanisms for evaluating the quality improvement actions?</t>
  </si>
  <si>
    <t>• that the plan(s) are tabled at a committee/group and reviewed regularly?</t>
  </si>
  <si>
    <t>• of who assisted in the development of the plan(s)?</t>
  </si>
  <si>
    <t>• the workforce know the plan(s) exist?</t>
  </si>
  <si>
    <t>• that the plan(s) record quality improvement action(s) to be implemented?</t>
  </si>
  <si>
    <r>
      <t xml:space="preserve">If yes to 11.0, detail the quality improvement activities that have been implemented, when, and the outcome(s). </t>
    </r>
    <r>
      <rPr>
        <i/>
        <sz val="10"/>
        <color rgb="FF0000FF"/>
        <rFont val="Arial"/>
        <family val="2"/>
      </rPr>
      <t>(enter text below)</t>
    </r>
  </si>
  <si>
    <t>• the workforce is aware of the information material(s)?</t>
  </si>
  <si>
    <r>
      <t xml:space="preserve">If yes to 1.0, detail the quality improvement activities that have been implemented, when, and the outcome(s). </t>
    </r>
    <r>
      <rPr>
        <i/>
        <sz val="10"/>
        <color rgb="FF0000FF"/>
        <rFont val="Arial"/>
        <family val="2"/>
      </rPr>
      <t>(enter text to the right)</t>
    </r>
  </si>
  <si>
    <t>If yes to 5.0, which one(s)? Select all that apply</t>
  </si>
  <si>
    <t>Details of the quality improvement activities that have been implemented, when, and the outcome(s).</t>
  </si>
  <si>
    <t>% of patients who declined a blood or blood product transfusion in the current admission
% of patients who declined a transfusion with evidence of a refusal form and/or AHD
% of patients with a refusal form with the patient's/substitute's name, signature and date complete
% of patients with a refusal form with the doctor's/delegate's name, designation, signature and date complete</t>
  </si>
  <si>
    <t>Number of patients who declined a blood or blood product transfusion in the current admission (Yes to 22.0)
Number of patients who declined a transfusion with evidence of a refusal form and/or AHD (Yes to 22.0 and Yes to 22.1)
Number of patients with a refusal form with the patient's/substitute's name, signature and date complete (Yes to 22.0 and Yes to 22.1 and Yes to 22.2 pt details)
Number of patients with a refusal form with the doctor's/delegate's name, designation, signature and date complete (Yes to 22.0 and Yes to 22.1 and Yes to 22.2 dr details)</t>
  </si>
  <si>
    <r>
      <t xml:space="preserve">If yes to 1.0, outline details of the committee(s), when they meet, who the members are, etc. and any other comments. </t>
    </r>
    <r>
      <rPr>
        <i/>
        <sz val="10"/>
        <color rgb="FF0000FF"/>
        <rFont val="Arial"/>
        <family val="2"/>
      </rPr>
      <t>(enter text below)</t>
    </r>
  </si>
  <si>
    <t>2.2 For each policy, procedure or protocol, is there evidence
• they define the audit process to be undertaken to assess against it?
• they reference the consultation processes or collaborative group(s) involved in their development?
• they detail the date it became effective?
• they detail the date of the next revision?
• they reference the source documents (if applicable) particularly where they are represented as best practice?
• the workforce knows the documents exist, can access them and know and use the contents?
• audits of workforce compliance with the documents are undertaken?
2.3 If yes to 2.0, outline the details of the documents, where kept, review dates, and the 'owner'.</t>
  </si>
  <si>
    <t>9.0 Is there evidence that the facility (or at service level) reports on blood management in its annual report and as safety indicators?
9.1 If yes to 9.0, is there evidence that
• the data presented is meaningful and relevant?
• report(s) are tabled at a governance committee/group?
  • If yes, which committee/group and when.
• report(s) are provided to stakeholders external to the organisation?
9.2 If yes to 9.0, outline details.</t>
  </si>
  <si>
    <t>Percentage of patients with commencement observations completed, i.e. within 15mins of commencement of transfusion</t>
  </si>
  <si>
    <t>Percentage of patients with a product bag that is intact with no signs of deterioration, contamination, clots or discolouration</t>
  </si>
  <si>
    <t>% of patients with a product bag that is intact with no signs of deterioration, contamination, clots or discolouration</t>
  </si>
  <si>
    <t>% of patients with confirmation the blood product will not expire before transfusion is complete</t>
  </si>
  <si>
    <t>Yes; No
Yes; No
Yes; No; N/A
Yes; No; N/A
Yes; No; N/A
Yes; No</t>
  </si>
  <si>
    <t>• Percentage of patients with an adverse reaction to the blood transfusion with the reaction recorded in the facility's incident management system</t>
  </si>
  <si>
    <t>• the adverse reaction was recorded in the facility's incident management system (e.g. Riskman)?</t>
  </si>
  <si>
    <t>• Percentage of patients with a blood prescription order with Frusemide listed as a special requirement</t>
  </si>
  <si>
    <t>• Percentage of patients with a blood prescription order with special requirements listed</t>
  </si>
  <si>
    <t>• Percentage of patients with a blood prescription order with Irradiated listed as a special requirement</t>
  </si>
  <si>
    <t>• Percentage of patients with a blood prescription order with CMV requirement listed as a special requirement</t>
  </si>
  <si>
    <t>• Percentage of patients with a blood prescription order with Warmer listed as a special requirement</t>
  </si>
  <si>
    <t>• Percentage of patients with a blood prescription order with Premeds listed as a special requirement</t>
  </si>
  <si>
    <t>Total number of eligible patients (Yes to 1.0 and Yes or No to 4.0)
Total number of eligible patients who had a previous reaction to a blood transfusion (Yes to 1.0 and Yes to 4.0 and Yes or No to 4.1)</t>
  </si>
  <si>
    <t>Total number of eligible patients (Yes to 1.0 and Yes or No to 6.0)
Total number of eligible patients with a Fresh Blood and Blood Products Transfusion Consent (Yes to 1.0 and Yes to 6.0 and Yes or No to 6.1 accepted)
Total number of eligible patients with a Fresh Blood and Blood Products Transfusion Consent (Yes to 1.0 and Yes to 6.0 and Yes to 6.1 patient's details or Yes or No to 6.1 AHD or Yes to substitute's details)
Total number of eligible patients with a Fresh Blood and Blood Products Transfusion Consent (Yes to 1.0 and Yes to 6.0 and Yes to 6.1 doctor's/delegate's details)</t>
  </si>
  <si>
    <t>Total number of eligible patients (Yes to 1.0 and 13.0 is not null)
Total number of eligible patients (Yes to 1.0 and Yes or No to 13.0 start)
Total number of eligible patients (Yes to 1.0 and Yes or No to 13.0 stop)
Total number of eligible patients (Yes to 1.0 and Yes or No to 13.0 volume)
Total number of eligible patients (Yes to 1.0 and Yes or No to 13.0 non-urgent)</t>
  </si>
  <si>
    <t>Total number of eligible patients (Yes to 1.0 and Yes to 19.0)
Total number of eligible patients (Yes to 1.0 and Yes or No to 19.0)
Total number of eligible patients with an adverse reaction (Yes to 1.0 and Yes to 19.0 and Yes or No to 19.1 med officer)
Total number of eligible patients with an adverse reaction (Yes to 1.0 and Yes to 19.0 and Yes or No to 19.1 incident system)
Total number of eligible patients with an adverse reaction (Yes to 1.0 and Yes to 19.0 and Yes or No to 19.1 healthcare record)
Total number of eligible patients with an adverse reaction (Yes to 1.0 and Yes to 19.0 and Yes or No to 19.1 pathology)
Total number of eligible patients with an adverse reaction (Yes to 1.0 and Yes to 19.0 and Yes or No to 19.1 ARCBS)
Total number of eligible patients with an adverse reaction (Yes to 1.0 and Yes to 19.0 and Yes or No to 19.1 TGA)</t>
  </si>
  <si>
    <t>Ask the patient: 'Have you received a patient information sheet(s) on blood transfusions or blood components?'</t>
  </si>
  <si>
    <t>Note: The measurement plan details the actions required and those question(s)/responses that correspond to the action.</t>
  </si>
  <si>
    <t>Identify the extent to which patients received a patient information sheet(s) on blood transfusions or blood components</t>
  </si>
  <si>
    <t>Is there documented evidence that the following were completed</t>
  </si>
  <si>
    <t>If yes to 14.0, is there documented evidence that the following vitals were completed</t>
  </si>
  <si>
    <t>If yes to 15.0, is there documented evidence that the following vitals were completed</t>
  </si>
  <si>
    <t>If yes to 16.0, is there documented evidence that the following vitals were completed</t>
  </si>
  <si>
    <t>If yes to 17.0, is there documented evidence that the following vitals were completed</t>
  </si>
  <si>
    <t>13.0 Is there documented evidence that the following were completed
• Transfusion start time?
• Transfusion stop time?
• Volume infused?
• Non-urgent blood been given out of hours (20:00 to 07:00)?</t>
  </si>
  <si>
    <t>• If yes to special requirements listed, what were they? Select all that apply</t>
  </si>
  <si>
    <t>If yes to 8.0, is there documented evidence (on blood prescription order or progress notes) that the following were completed</t>
  </si>
  <si>
    <t>Yes; No
Yes; No
Yes; No
Yes; No
Yes; No; N/A
Yes; No
Yes; No
Yes; No
Yes; No
Yes; No
Yes; No
Yes; No
Yes; No
Yes; No</t>
  </si>
  <si>
    <t>• Percentage of patients with baseline observations prior to transfusion with temperature completed</t>
  </si>
  <si>
    <t>• Percentage of patients with baseline observations prior to transfusion with respirations completed</t>
  </si>
  <si>
    <t>• Percentage of patients with baseline observations prior to transfusion with blood pressure completed</t>
  </si>
  <si>
    <t>• Percentage of patients with commencement observations with temperature completed</t>
  </si>
  <si>
    <t>• Percentage of patients with commencement observations with respirations completed</t>
  </si>
  <si>
    <t>• Percentage of patients with commencement observations with blood pressure completed</t>
  </si>
  <si>
    <t>• Percentage of patients with commencement observations with oxygen saturation completed</t>
  </si>
  <si>
    <t>• Percentage of patients with hourly observations with temperature completed</t>
  </si>
  <si>
    <t>• Percentage of patients with hourly observations with respirations completed</t>
  </si>
  <si>
    <t>• Percentage of patients with hourly observations with blood pressure completed</t>
  </si>
  <si>
    <t>• Percentage of patients with hourly observations with oxygen saturation completed</t>
  </si>
  <si>
    <t>• Percentage of patients with post transfusion observations with temperature completed</t>
  </si>
  <si>
    <t>• Percentage of patients with post transfusion observations with respirations completed</t>
  </si>
  <si>
    <t>• Percentage of patients with post transfusion observations with blood pressure completed</t>
  </si>
  <si>
    <t>• Percentage of patients with post transfusion observations with oxygen saturation completed</t>
  </si>
  <si>
    <t>If no, answer only Questions 21.0 and 7.0 if there is an AHD</t>
  </si>
  <si>
    <t>Is there evidence of a Pathology Transfusion Report?</t>
  </si>
  <si>
    <t>• Blood and blood products transfusion consent information</t>
  </si>
  <si>
    <t>If yes to 5.0, ask the patient: 'Did you feel the information provided was clear and easy to understand?'</t>
  </si>
  <si>
    <t>Note: the check box on page 2 is complete</t>
  </si>
  <si>
    <t>• blood and blood product(s) accepted have been documented?</t>
  </si>
  <si>
    <t>Is there an AHD in existence for the patient (if appropriate)?</t>
  </si>
  <si>
    <t>• does it include information about blood management?</t>
  </si>
  <si>
    <t>• is there an ALERT flag displayed in the patient's medical record?</t>
  </si>
  <si>
    <t>Note: may be found on the fluid prescription chart or IV and SC fluid order form</t>
  </si>
  <si>
    <t>• Blood prescription order signed and name printed by TWO nurses?</t>
  </si>
  <si>
    <t>Is there documented evidence that the patient’s Full name, DOB and URN was confirmed against the transfusion department report and patient’s identification band?</t>
  </si>
  <si>
    <t>Is there documented evidence that the product type was checked against the blood prescription order, transfusion department report and compatibility label?</t>
  </si>
  <si>
    <t>Is there documented evidence that the product bag is intact, with no signs of deterioration, contamination, clots or discolouration?</t>
  </si>
  <si>
    <t>Is there documented evidence of baseline observations completed prior to transfusion, i.e. within 60mins prior to commencement of transfusion?</t>
  </si>
  <si>
    <t>• Heart rate?</t>
  </si>
  <si>
    <t>Is there documented evidence that the patient had an adverse reaction to the blood transfusion? 
(e.g. symptoms include: fever &gt;1º C above baseline, rigors, chest or abdominal pain, hypotension tachycardia, rash/itching, feeling unwell)</t>
  </si>
  <si>
    <t>• patient has been given the Blood and Blood Products Transfusion Consent information, if applicable?</t>
  </si>
  <si>
    <t>• AHD is complete OR</t>
  </si>
  <si>
    <t>If yes to 22.0, is there evidence of a refusal form (if facility has one) AND/OR an AHD?</t>
  </si>
  <si>
    <t>Note: may be found on the fluid prescription chart, blood prescription order or observation record</t>
  </si>
  <si>
    <t>Hb; Clinical indication; Hb &amp; clinical indication; No clinical indication</t>
  </si>
  <si>
    <t>5.0 Ask the patient 'Have you received a patient information sheet(s) on blood transfusions or blood components?'
5.1 If yes to 5.0, which one(s)? Select all that apply
• Blood and blood products transfusion consent information
• Other
5.2 If yes to 5.0, did you feel the information provided was clear and easy to understand?
5.3 If yes to 5.0, is there documented evidence on the Fresh Blood and Blood Products Transfusion Consent that they were given to the patient? (Note: the check box on page 2 is completed)</t>
  </si>
  <si>
    <t>3.0 Is there evidence of a Pathology Transfusion Report?
3.1 If yes to 3.0, is there documented evidence that the
• product type is complete?
• product number is complete?
• group is complete?
• patient/product/label checks have been undertaken and signed by TWO clinical staff?
• commenced time and date is complete?</t>
  </si>
  <si>
    <t>4.0 Ask the patient 'Have you had a previous reaction to a blood transfusion?'
4.1 If yes to 4.0, is there documented evidence of the patient's previous adverse reaction to a blood or blood product transfusion?
Note: may be found on the fluid prescription chart, blood prescription order or observation record</t>
  </si>
  <si>
    <t>6.0 Is there evidence of a Fresh Blood and Blood Products Transfusion Consent?
6.1 If yes to 6.0, is there evidence that the
• blood and blood product(s) accepted have been documented?
• patient's name, signature and date are complete OR
  • Advance Health Directive (AHD) is complete OR
  • substitute's name, signature, relationship, date and source are complete?
• doctor's/delegate's name, designation, signature and date are complete?</t>
  </si>
  <si>
    <t>Yes; No; N/A
Yes; No
Yes; No</t>
  </si>
  <si>
    <t>7.0 Is there an AHD in existence for this patient (if appropriate)?
7.1 If yes to 7.0
• does it include information about blood management?
• is there an ALERT flag displayed in the patient's medical record?</t>
  </si>
  <si>
    <t>8.0 Is there evidence of a blood prescription order?
Note: may be found on the fluid prescription chart or IV &amp; SC fluid order form
8.1 If yes to 8.0, is there documented evidence (on blood prescription order or progress notes) that the following were completed
• Date for transfusion?
• Type of blood product?
• Volume/quantity/number to be given?
• Special requirements listed?
If yes to special requirements listed, what were they? Select all that apply
  • Frusemide
  • Irradiated
  • CMV requirement
  • Warmer
  • Premeds
• Rate of transfusion?
• Doctor’s signature?
• Doctor’s printed name?
• Blood prescription order signed and name printed by TWO nurses?</t>
  </si>
  <si>
    <t>9.0 Is there documented evidence that the patient’s Full name, DOB and URN was confirmed against the transfusion department report and patient’s identification band?</t>
  </si>
  <si>
    <t>10.0 Is there documented evidence that the product type was checked against the blood prescription order, transfusion department report and compatibility label?</t>
  </si>
  <si>
    <t>11.0 Is there documented evidence that the product bag is intact, with no signs of deterioration, contamination, clots or discolouration?</t>
  </si>
  <si>
    <t>14.0 Is there documented evidence of baseline observations completed prior to transfusion, i.e. within 60mins prior to commencement of transfusion?
14.1 If yes to 14.0, is there documented evidence that the following vitals were completed
• Heart rate?
• Temperature?
• Respirations?
• Blood Pressure?
• Oxygen saturation?</t>
  </si>
  <si>
    <t>15.0 Is there documented evidence that commencement observations were completed, i.e. within 15mins of commencement of transfusion?
15.1 If yes to 15.0, is there documented evidence that the following vitals were completed
• Heart rate?
• Temperature?
• Respirations?
• Blood Pressure?
• Oxygen saturation?</t>
  </si>
  <si>
    <t>16.0 Is there documented evidence that hourly observations during transfusion were completed?
16.1 If yes to 16.0, is there documented evidence that the following vitals were completed
• Heart rate?
• Temperature?
• Respirations?
• Blood Pressure?
• Oxygen saturation?</t>
  </si>
  <si>
    <t>17.0 Is there documented evidence that observations were completed post transfusion, i.e. within 2hrs of completion of transfusion?
17.1 If yes to 17.1, is there documented evidence that the following vitals were completed
• Heart rate?
• Temperature?
• Respirations?
• Blood Pressure?
• Oxygen saturation?</t>
  </si>
  <si>
    <t>Yes; No
Yes; No
Yes; No
Yes; No; N/A
Yes; No; N/A
Yes; No; N/A
Yes; No; N/A
Yes; No</t>
  </si>
  <si>
    <t>21.0 Has the patient undergone a surgical procedure in the current admission?
21.1 If yes to 21.0, is there evidence of an informed consent form for the surgical procedure?
21.2 If yes to 21.1, is there evidence that the
• consent includes the patient being aware that the procedure may include a blood transfusion?
• patient has been given the Blood and Blood Products Transfusion Consent information, if applicable?
• patient's name, signature and date are complete OR
• AHD is complete OR
• substitute's name, signature, relationship, date and source are complete?
• doctor's/delegate's name, designation, signature and date are complete?
If there is an AHD, complete Question 7.0
If it is applicable that a blood and blood product transfusion consent is required, complete Questions 6.0 and 6.1</t>
  </si>
  <si>
    <t>22.0 Has the patient declined a blood or blood product transfusion in the current admission? 
22.1 If yes to 22.0, is there evidence of a refusal form (if facility has one) AND/OR an AHD?
If there is an AHD, complete Question 7.0
22.2 If yes to 22.1, is there evidence that the
• patient's/substitute's name, signature and date are complete?
• doctor's/delegate's name, designation, signature and date are complete?</t>
  </si>
  <si>
    <t>Yes; No
Yes; No
Yes; No
Yes; No</t>
  </si>
  <si>
    <t>• Percentage of patients with No clinical indication for the transfusion</t>
  </si>
  <si>
    <t>Percentage of patients who had relevant product information documented on the Pathology Transfusion Report</t>
  </si>
  <si>
    <t>Percentage of patients with evidence of a Pathology Transfusion Report</t>
  </si>
  <si>
    <t>• Percentage of patients with a Pathology Transfusion Report with product type complete</t>
  </si>
  <si>
    <t>• Percentage of patients with a Pathology Transfusion Report with product number complete</t>
  </si>
  <si>
    <t>• Percentage of patients with a Pathology Transfusion Report with group complete</t>
  </si>
  <si>
    <t>• Percentage of patients with a Pathology Transfusion Report with patient/product/label check undertaken and signed by two clinical staff</t>
  </si>
  <si>
    <t>• Percentage of patients with a Pathology Transfusion Report with commenced time and date complete</t>
  </si>
  <si>
    <t>Percentage of patients who reported they received a patient information sheet(s) on blood transfusions or blood components</t>
  </si>
  <si>
    <t>• Percentage of patients who reported they received a patient information sheet and received Other information</t>
  </si>
  <si>
    <t>Percentage of patients who reported they received information and felt it was clear and easy to understand</t>
  </si>
  <si>
    <t>• Percentage of patients with a Fresh Blood and Blood Products Transfusion Consent with the doctor's/delegate's name, designation, signature and date completed</t>
  </si>
  <si>
    <t>• Percentage of patients with baseline observations prior to transfusion with  oxygen saturation completed</t>
  </si>
  <si>
    <t>• Percentage of patients with an adverse reaction to the blood transfusion with the reaction reported to the ARCBS or product manufacturer</t>
  </si>
  <si>
    <t>Percentage of patients who reported they received information and it was documented on the Fresh Blood and Blood Products Transfusion Consent that the Consent Information was given to the patient</t>
  </si>
  <si>
    <t>Percentage of patients who had a blood prescription order where all required information was completed</t>
  </si>
  <si>
    <t>• Percentage of patients with a blood prescription order with rate of transfusion completed</t>
  </si>
  <si>
    <t>• Percentage of patients with a blood prescription order with doctor’s signature completed</t>
  </si>
  <si>
    <t>• Percentage of patients with a blood prescription order with doctor’s printed name completed</t>
  </si>
  <si>
    <t>• Percentage of patients with a blood prescription order with order signed and name printed by two nurses completed</t>
  </si>
  <si>
    <t>Percentage of patients with Full name, DOB and URN confirmed against the transfusion department report and patient's identification band</t>
  </si>
  <si>
    <t>Percentage of patients with the product type checked against the blood prescription order, transfusion department report and compatibility label</t>
  </si>
  <si>
    <t>Percentage of patients with baseline observations completed prior to transfusion, i.e. within 60mins prior to commencement of transfusion</t>
  </si>
  <si>
    <t>• Percentage of patients with baseline observations prior to transfusion with heart rate completed</t>
  </si>
  <si>
    <t>• Percentage of patients with commencement observations with heart rate completed</t>
  </si>
  <si>
    <t>• Percentage of patients with hourly observations with heart rate completed</t>
  </si>
  <si>
    <t>• Percentage of patients with post transfusion observations with heart rate completed</t>
  </si>
  <si>
    <t>• Percentage of patients with an adverse reaction to the blood transfusion with the reaction documented in the health care record</t>
  </si>
  <si>
    <t>Percentage of patients who have undergone a surgical procedure with evidence of an informed consent form for the surgical procedure</t>
  </si>
  <si>
    <t>• Percentage of patients with informed consent that includes the patient being aware that the procedure may include a blood transfusion</t>
  </si>
  <si>
    <t>• Percentage of patients with informed consent given the Blood and Blood Products Transfusion Consent Information</t>
  </si>
  <si>
    <t>• Percentage of patients with informed consent with the patient's name, signature and date completed OR with AHD completed OR with substitute decision maker's name, signature and date completed</t>
  </si>
  <si>
    <t>• Percentage of patients with informed consent with the doctor's/delegate's name, designation, signature and date completed</t>
  </si>
  <si>
    <t>Percentage of patients who declined a transfusion with evidence of a refusal form and/or AHD</t>
  </si>
  <si>
    <t>• Percentage of patients with a refusal form with the patient's/substitute's name, signature and date complete</t>
  </si>
  <si>
    <t>• Percentage of patients with a refusal form with the doctor's/delegate's name, designation, signature and date complete</t>
  </si>
  <si>
    <t xml:space="preserve">
Yes; No; Don't know; N/A
Yes; No
Yes; No
Yes; No; Don't know; N/A
Yes; No</t>
  </si>
  <si>
    <t>% of patients who reported they received a patient information sheet(s) on blood transfusions or blood components
% of patients who reported they received the Blood and blood products transfusion consent information
% of patients who reported they received a patient information sheet and received Other information
% of patients who reported they received information and felt it was clear and easy to understand
% of patients who reported they received information and it was documented on the Fresh Blood and Blood Products Transfusion Consent that the Consent Information was given to the patient</t>
  </si>
  <si>
    <t>Number of patients who reported having received a patient information sheet(s) on blood transfusions or blood components (Yes to 1.0 and Yes to 5.0)
Number of patients who reported they received the Blood and blood products transfusion consent information (Yes to 1.0 and Yes to 5.0 and blood and blood products transfusion consent to 5.1)
Number of patients who reported they received a patient information sheet and received Other information (Yes to 1.0 and Yes to 5.0 and other to 5.1)
Number of patients who reported they received information and felt it was clear and easy to understand (Yes to 1.0 and Yes to 5.0 and Yes to 5.2)
Number of patients who reported they received information and it was documented on the Fresh Blood and Blood Products Transfusion Consent that the Consent Information was given to the patient (Yes to 1.0 and Yes to 5.0 and Yes to 5.3)</t>
  </si>
  <si>
    <t>% of patients with Hb as the indication for the transfusion
% of patients with Clinical indication as the indication for the transfusion
% of patients with Hb and clinical indication as the indication for the transfusion
% of patients with No clinical indication as the indication for the transfusion</t>
  </si>
  <si>
    <t>Number of patients with Hb as the indication for the transfusion (Yes to 1.0 and Hb to 2.0)
Number of patients with Clinical indication as the indication for the transfusion (Yes to 1.0 and clinical indication to 2.0)
Number of patients with Hb and clinical indication as the indication for the transfusion (Yes to 1.0 and Hb and clinical indication to 2.0)
Number of patients with No clinical indication as the indication for the transfusion (Yes to 1.0 and no indication to 2.0)</t>
  </si>
  <si>
    <t>Number of patients with relevant product information documented on the Pathology Transfusion Report (Yes to 1.0 and Yes to 3.0 and Yes to 3.1 all)
Number of patients with evidence of a Pathology Transfusion Report (Yes to 1.0 and Yes to 3.0)
Number of patients with a Pathology Transfusion Report with product type complete (Yes to 1.0 and Yes to 3.0 and Yes to 3.1 type)
Number of patients with a Pathology Transfusion Report with product number complete (Yes to 1.0 and Yes to 3.0 and Yes to 3.1 number)
Number of patients with a Pathology Transfusion Report with group complete (Yes to 1.0 and Yes to 3.0 and Yes to 3.1 group)
Number of patients with a Pathology Transfusion Report with patient/product/label check undertaken and signed by two clinical staff (Yes to 1.0 and Yes to 3.0 and Yes to 3.1 clinical staff)
Number of patients with a Pathology Transfusion Report with commenced time and date complete (Yes to 1.0 and Yes to 3.0 and Yes to 3.1 time and date)</t>
  </si>
  <si>
    <t>Total number of eligible patients (Yes to 1.0 and Yes to 3.0)
Total number of eligible patients (Yes to 1.0 and Yes or No to 3.0)
Total number of eligible patients with Pathology Transfusion Report (Yes to 1.0 and Yes to 3.0 and Yes or No to 3.1 type)
Total number of eligible patients with Pathology Transfusion Report (Yes to 1.0 and Yes to 3.0 and Yes or No to 3.1 number)
Total number of eligible patients with Pathology Transfusion Report (Yes to 1.0 and Yes to 3.0 and Yes or No to 3.1 group)
Total number of eligible patients with Pathology Transfusion Report (Yes to 1.0 and Yes to 3.0 and Yes or No to 3.1 clinical staff)
Total number of eligible patients with Pathology Transfusion Report (Yes to 1.0 and Yes to 3.0 and Yes or No to 3.1 time and date)</t>
  </si>
  <si>
    <t>Total number of eligible patients (Yes to 1.0 and Yes or No to 5.0)
Total number of eligible patients who reported they received a patient information sheet (Yes to 1.0 and Yes to 5.0 and 5.1 is not null)
Total number of eligible patients who reported they received a patient information sheet (Yes to 1.0 and Yes to 5.0 and Yes or No to 5.2)
Total number of eligible patients who reported they received a patient information sheet (Yes to 1.0 and Yes to 5.0 and Yes or No to 5.3)</t>
  </si>
  <si>
    <t>% of patients with a Fresh Blood and Blood Products Transfusion Consent
% of patients with a Fresh Blood and Blood Products Transfusion Consent with the blood and blood product accepted documented
% of patients with a Fresh Blood and Blood Products Transfusion Consent with the patient's name, signature and date completed or with AHD completed or with substitute decision maker's name, signature and date completed
% of patients with a Fresh Blood and Blood Products Transfusion Consent with the doctor's/delegate's name, designation, signature and date completed</t>
  </si>
  <si>
    <t>• Percentage of patients with an AHD and there is an alert flag displayed in the patient's medical record</t>
  </si>
  <si>
    <t>Total number of eligible patients (Yes to 1.0 and Yes or No to 8.0)
Total number of eligible patients (Yes to 1.0 and Yes to 8.0 and 8.1 is not null)
Total number of eligible patients with a blood prescription order (Yes to 1.0 and Yes to 8.0 and Yes or No to 8.1 date)
Total number of eligible patients with a blood prescription order (Yes to 1.0 and Yes to 8.0 and Yes or No to 8.1 type)
Total number of eligible patients with a blood prescription order (Yes to 1.0 and Yes to 8.0 and Yes or No to 8.1 volume)
Total number of eligible patients with a blood prescription order (Yes to 1.0 and Yes to 8.0 and Yes or No to 8.1 special requirement)
    Total number of eligible patients with a special requirement (Yes to 1.0 and Yes to 8.0 and Yes to 8.1 special requirement and Yes or No to 8.1 frusemide)
    Total number of eligible patients a special requirement (Yes to 1.0 and Yes to 8.0 and Yes to 8.1 special requirement and Yes or No to 8.1 irradiated)
    Total number of eligible patients with a special requirement (Yes to 1.0 and Yes to 8.0 and Yes to 8.1 special requirement and Yes or No to 8.1 CMV)
    Total number of eligible patients with a special requirement (Yes to 1.0 and Yes to 8.0 and Yes to 8.1 special requirement and Yes or No to 8.1 warmer)
    Total number of eligible patients a special requirement (Yes to 1.0 and Yes to 8.0 and Yes to 8.1 special requirement and Yes or No to 8.1 premeds)
Total number of eligible patients with a blood prescription order (Yes to 1.0 and Yes to 8.0 and Yes to 8.1 rate)
Total number of eligible patients with a blood prescription order (Yes to 1.0 and Yes to 8.0 and Yes to 8.1 doctor signature)
Total number of eligible patients with a blood prescription order (Yes to 1.0 and Yes to 8.0 and Yes to 8.1 to doctors name)
Total number of eligible patients with a blood prescription order (Yes to 1.0 and Yes to 8.0 and Yes to 8.1 fluid order)</t>
  </si>
  <si>
    <t>% of patients with a blood prescription order
% of patients who had a blood prescription order where all required information was completed
% of patients with a blood prescription order with date for transfusion completed
% of patients with a blood prescription order with type of blood product completed
% of patients with a blood prescription order with volume/quantity/number to be given completed
% of patients with a blood prescription order with Special requirements listed
   % of patients with a blood prescription order with Frusemide listed as a special requirement
   % of patients with a blood prescription order with Irradiated listed as a special requirement
   % of patients with a blood prescription order with CMV requirement listed as a special requirement
   % of patients with a blood prescription order with Warmer listed as a special requirement
   % of patients with a blood prescription order with Premeds listed as a special requirement
% of patients with a blood prescription order with rate of transfusion completed
% of patients with a blood prescription order with doctor’s signature completed
% of patients with a blood prescription order with doctor’s printed name completed
% of patients with a blood prescription order with order signed and name printed by two nurses completed</t>
  </si>
  <si>
    <t>Number of patients with a blood prescription order (Yes to 1.0 and Yes to 8.0)
Number of patients who had a blood prescription order where all required information was completed (Yes to 1.0 and Yes to 8.0 and Yes to 8.1 all)
Number of patients with a blood prescription order with date for transfusion completed (Yes to 1.0 and Yes to 8.0 and Yes to 8.1 date)
Number of patients with a blood prescription order with type of blood product completed (Yes to 1.0 and Yes to 8.0 and Yes to 8.1 type)
Number of patients with a blood prescription order with volume/quantity/number to be given completed (Yes to 1.0 and Yes to 8.0 and Yes to 8.1 volume)
Number of patients with a blood prescription order with Special requirements listed (Yes to 1.0 and Yes to 8.0 and Yes to 8.1 special requirement)
    Number of patients with a blood prescription order with Frusemide listed as a special requirement (Yes to 1.0 and Yes to 8.0 and Yes to 8.1 special requirement and Yes to 8.1 frusemide)
    Number of patients with a blood prescription order with Irradiated listed as a special requirement (Yes to 1.0 and Yes to 8.0 and Yes to 8.1 special requirement and Yes to 8.1 irradiated)
    Number of patients with a blood prescription order with CMV requirement listed as a special requirement (Yes to 1.0 and Yes to 8.0 and Yes to 8.1 special requirement and Yes to 8.1 CMV)
    Number of patients with a blood prescription order with Warmer listed as a special requirement (Yes to 1.0 and Yes to 8.0 and Yes to 8.1 special requirement and Yes to 8.1 warmer)
    Number of patients with a blood prescription order with Premeds listed as a special requirement (Yes to 1.0 and Yes to 8.0 and Yes to 8.1 special requirement and Yes to 8.1 premeds)
Number of patients with a blood prescription order with rate of transfusion completed (Yes to 1.0 and Yes to 8.0 and Yes to 8.1 rate)
Number of patients with a blood prescription order with doctor’s signature completed (Yes to 1.0 and Yes to 8.0 and Yes to 8.1 doctor signature)
Number of patients with a blood prescription order with doctor’s printed name completed (Yes to 1.0 and Yes to 8.0 and Yes to 8.1 to doctors name)
Number of patients with a blood prescription order with order signed and name printed by TWO nurses completed (Yes to 1.0 and Yes to 8.0 and Yes to 8.1 order)</t>
  </si>
  <si>
    <t>% of patients with Full name, DOB and URN confirmed against the transfusion department report and patient’s identification band</t>
  </si>
  <si>
    <t>Number of patients with Full name, DOB and URN confirmed against the transfusion department report and patient's identification band (Yes to 1.0 and Yes to 9.0)</t>
  </si>
  <si>
    <t>% of patients with the product type checked against the blood prescription order, transfusion department report and compatibility label</t>
  </si>
  <si>
    <t>Number of patients with product type checked against the blood prescription order, transfusion department report and compatibility label (Yes to 1.0 and Yes to 10.0)</t>
  </si>
  <si>
    <t>% of patients who had ALL vitals completed prior to transfusion
% of patients with baseline observations completed prior to transfusion, i.e. within 60mins prior to commencement of transfusion
% of patients with baseline observations prior to transfusion with heart rate completed
% of patients with baseline observations prior to transfusion with temperature completed
% of patients with baseline observations prior to transfusion with respirations completed
% of patients with baseline observations prior to transfusion with blood pressure completed
% of patients with baseline observations prior to transfusion with oxygen saturation completed</t>
  </si>
  <si>
    <t>Total number of eligible patients (Yes to 1.0 and Yes to 14.0)
Total number of eligible patients (Yes to 1.0 and Yes to 14.0)
Total number of eligible patients with baseline obs (Yes to 1.0 and Yes to 14.0 and Yes or No to 14.1 pulse)
Total number of eligible patients with baseline obs (Yes to 1.0 and Yes to 14.0 and Yes or No to 14.1 temp)
Total number of eligible patients with baseline obs (Yes to 1.0 and Yes to 14.0 and Yes or No to 14.1 resp)
Total number of eligible patients with baseline obs (Yes to 1.0 and Yes to 14.0 and Yes or No to 14.1 BP)
Total number of eligible patients with baseline obs (Yes to 1.0 and Yes to 14.0 and Yes or No to 14.1 OS)</t>
  </si>
  <si>
    <t>Total number of eligible patients (Yes to 1.0 and Yes to 15.0)
Total number of eligible patients (Yes to 1.0 and Yes to 15.0)
Total number of eligible patients with commencement obs (Yes to 1.0 and Yes to 15.0 and Yes or No to 15.1 pulse)
Total number of eligible patients with commencement obs (Yes to 1.0 and Yes to 15.0 and Yes or No to 15.1 temp)
Total number of eligible patients with commencement obs (Yes to 1.0 and Yes to 15.0 and Yes or No to 15.1 resp)
Total number of eligible patients with commencement obs (Yes to 1.0 and Yes to 15.0 and Yes or No to 15.1 BP)
Total number of eligible patients with commencement obs (Yes to 1.0 and Yes to 15.0 and Yes or No to 15.1 OS)</t>
  </si>
  <si>
    <t>Total number of eligible patients (Yes to 1.0 and Yes to 16.0)
Total number of eligible patients (Yes to 1.0 and Yes to 16.0)
Total number of eligible patients with hourly obs (Yes to 1.0 and Yes to 16.0 and Yes or No to 16.1 pulse)
Total number of eligible patients with hourly obs (Yes to 1.0 and Yes to 16.0 and Yes or No to 16.1 temp)
Total number of eligible patients with hourly obs (Yes to 1.0 and Yes to 16.0 and Yes or No to 16.1 resp)
Total number of eligible patients with hourly obs (Yes to 1.0 and Yes to 16.0 and Yes or No to 16.1 BP)
Total number of eligible patients with hourly obs (Yes to 1.0 and Yes to 16.0 and Yes or No to 16.1 OS)</t>
  </si>
  <si>
    <t>Total number of eligible patients (Yes to 1.0 and Yes to 17.0)
Total number of eligible patients (Yes to 1.0 and Yes to 17.0)
Total number of eligible patients with post transfusion obs (Yes to 1.0 and Yes to 17.0 and Yes or No to 17.1 pulse)
Total number of eligible patients with post transfusion obs (Yes to 1.0 and Yes to 17.0 and Yes or No to 17.1 temp)
Total number of eligible patients with post transfusion obs (Yes to 1.0 and Yes to 17.0 and Yes or No to 17.1 resp)
Total number of eligible patients with post transfusion obs (Yes to 1.0 and Yes to 17.0 and Yes or No to 17.1 BP)
Total number of eligible patients with post transfusion obs (Yes to 1.0 and Yes to 17.0 and Yes or No to 17.1 OS)</t>
  </si>
  <si>
    <t>% of patients who had ALL vitals completed within 15mins of commencement of transfusion
% of patients with commencement observations completed, i.e. within 15mins of commencement of transfusion
% of patients with commencement observations with heart rate completed
% of patients with commencement observations with temperature completed
% of patients with commencement observations with respirations completed
% of patients with commencement observations with blood pressure completed
% of patients with commencement observations with oxygen saturation completed</t>
  </si>
  <si>
    <t>Number of patients who had all vitals completed within 15mins of commencement of transfusion (Yes to 1.0 and Yes to 15.0 and Yes to 15.1 all)
Number of patients with commencement obs completed (Yes to 1.0 and Yes to 15.0)
Number of patients with commencement obs with heart rate completed (Yes to 1.0 and Yes to 15.0 and Yes to 15.1 heart rate)
Number of patients with commencement obs with temperature completed (Yes to 1.0 and Yes to 15.0 and Yes to 15.1 temp)
Number of patients with commencement obs with respirations completed (Yes to 1.0 and Yes to 15.0 and Yes to 15.1 resp)
Number of patients with commencement obs with blood pressure completed (Yes to 1.0 and Yes to 15.0 and Yes to 15.1 BP)
Number of patients with commencement obs with oxygen saturation completed (Yes to 1.0 and Yes to 15.0 and Yes to 15.1 OS)</t>
  </si>
  <si>
    <t>Number of patients who had all vitals completed prior to transfusion (Yes to 1.0 and Yes to 14.0 and Yes to 14.1 all)
Number of patients with baseline obs completed prior to transfusion (Yes to 1.0 and Yes to 14.0)
Number of patients with baseline obs prior to transfusion with heart rate completed (Yes to 1.0 and Yes to 14.0 and Yes to 14.1 heart rate)
Number of patients with baseline obs prior to transfusion with temperature completed (Yes to 1.0 and Yes to 14.0 and Yes to 14.1 temp)
Number of patients with baseline obs prior to transfusion with respirations completed (Yes to 1.0 and Yes to 14.0 and Yes to 14.1 resp)
Number of patients with baseline obs prior to transfusion with blood pressure completed (Yes to 1.0 and Yes to 14.0 and Yes to 14.1 BP)
Number of patients with baseline obs prior to transfusion with  oxygen saturation completed (Yes to 1.0 and Yes to 14.0 and Yes to 14.1 OS)</t>
  </si>
  <si>
    <t>% of patients who had ALL vitals completed hourly during transfusion
% of patients with hourly observations during transfusion completed
% of patients with hourly observations with heart rate completed
% of patients with hourly observations with temperature completed
% of patients with hourly observations with respirations completed
% of patients with hourly observations with blood pressure completed
% of patients with hourly observations with oxygen saturation completed</t>
  </si>
  <si>
    <t>Number of patients who had all vitals completed hourly during transfusion (Yes to 1.0 and Yes to 16.0 and Yes to 16.1 all)
Number of patients with hourly obs completed (Yes to 1.0 and Yes to 16.0)
Number of patients with hourly obs with heart rate completed (Yes to 1.0 and Yes to 16.0 and Yes to 16.1 heart rate)
Number of patients with hourly obs with temperature completed (Yes to 1.0 and Yes to 16.0 and Yes to 16.1 temp)
Number of patients with hourly obs with respirations completed (Yes to 1.0 and Yes to 16.0 and Yes to 16.1 resp)
Number of patients with hourly obs with blood pressure completed (Yes to 1.0 and Yes to 16.0 and Yes to 16.1 BP)
Number of patients with hourly obs with oxygen saturation completed (Yes to 1.0 and Yes to 16.0 and Yes to 16.1 OS)</t>
  </si>
  <si>
    <t>% of patients who had ALL vitals completed on completion of transfusion
% of patients with observations completed post transfusion, i.e. within 2hrs of completion of transfusion
% of patients with post transfusion completed with heart rate completed
% of patients with post transfusion completed with temperature completed
% of patients with post transfusion completed with respirations completed
% of patients with post transfusion completed with blood pressure completed
% of patients with post transfusion completed with oxygen saturation completed</t>
  </si>
  <si>
    <t>Number of patients who had all vitals completed on completion of transfusion (Yes to 1.0 and Yes to 17.0 and Yes to 17.1)
Number of patients with post transfusion obs completed (Yes to 1.0 and Yes to 17.0)
Number of patients with post transfusion obs with heart rate completed (Yes to 1.0 and Yes to 17.0 and Yes to 17.1 heart rate)
Number of patients with post transfusion obs with temperature completed (Yes to 1.0 and Yes to 17.0 and Yes to 17.1 temp)
Number of patients with post transfusion obs with respirations completed (Yes to 1.0 and Yes to 17.0 and Yes to 17.1 resp)
Number of patients with post transfusion obs with blood pressure completed (Yes to 1.0 and Yes to 17.0 and Yes to 17.1 BP)
Number of patients with post transfusion obs with oxygen saturation completed (Yes to 1.0 and Yes to 17.0 and Yes to 17.1 OS)</t>
  </si>
  <si>
    <t>% of patients who had an adverse reaction to the blood transfusion, where the medical officer was notified and the adverse reaction was recorded in the facility incident management system
% of patients with evidence of an adverse reaction to the blood transfusion
% of patients with an adverse reaction to the blood transfusion where the medical officer was notified
% of patients with an adverse reaction to the blood transfusion with the reaction recorded in the facility's incident management system
% of patients with an adverse reaction to the blood transfusion with the reaction documented in the health care record
% of patients with an adverse reaction to the blood transfusion with the reaction reported to the pathology service provider
% of patients with an adverse reaction to the blood transfusion with the reaction reported to the ARCBS or product manufacturer
% of patients with an adverse reaction to the blood transfusion with the reaction reported to the TGA</t>
  </si>
  <si>
    <t>Number of patients who had an adverse reaction to the blood transfusion where the medical officer was notified and the adverse reaction was recorded in the facility incident management system (Yes to 1.0 and Yes to 19.0 and Yes to 19.1 medical offer notified and Yes to adverse reaction recorded in incident management system)
Number of patients with evidence of an adverse reaction to the blood transfusion (Yes to 1.0 and Yes to 19.0)
Number of patients with an adverse reaction to the blood transfusion where the medical officer was notified (Yes to 1.0 and Yes to 19.0 and Yes to 19.1 med officer)
Number of patients with an adverse reaction to the blood transfusion with the reaction recorded in the facility incident management system (Yes to 1.0 and Yes to 19.0 and Yes to 19.1 incident system)
Number of patients with an adverse reaction to the blood transfusion with the reaction documented in the health care record (Yes to 1.0 and Yes to 19.0 and Yes to 19.1 healthcare record)
Number of patients with an adverse reaction to the blood transfusion with the reaction reported to the pathology service provider (Yes to 1.0 and Yes to 19.0 and Yes to 19.1 pathology)
Number of patients with an adverse reaction to the blood transfusion with the reaction reported to the ARCBS or product manufacturer (Yes to 1.0 and Yes to 19.0 and Yes to 19.1 ARCBS)
Number of patients with an adverse reaction to the blood transfusion with the reaction reported to the TGA (Yes to 1.0 and Yes to 19.0 and Yes to 19.1 TGA)</t>
  </si>
  <si>
    <r>
      <t>% of patients who have undergone a surgical procedure in the current admission
% of patients who have undergone a surgical procedure with evidence of an informed consent form for the surgical procedure
% of patients with informed consent that includes the patient being aware that the procedure may include a blood transfusion</t>
    </r>
    <r>
      <rPr>
        <sz val="10"/>
        <color rgb="FFFF0000"/>
        <rFont val="Arial"/>
        <family val="2"/>
      </rPr>
      <t xml:space="preserve">
</t>
    </r>
    <r>
      <rPr>
        <sz val="10"/>
        <rFont val="Arial"/>
        <family val="2"/>
      </rPr>
      <t>% of patients with informed consent given the Blood and Blood Products Transfusion Consent Information</t>
    </r>
    <r>
      <rPr>
        <sz val="10"/>
        <color rgb="FFFF0000"/>
        <rFont val="Arial"/>
        <family val="2"/>
      </rPr>
      <t xml:space="preserve">
</t>
    </r>
    <r>
      <rPr>
        <sz val="10"/>
        <rFont val="Arial"/>
        <family val="2"/>
      </rPr>
      <t>% of patients with informed consent with the patient's name, signature and date completed OR with AHD completed OR with substitute decision maker's name, signature and date completed</t>
    </r>
    <r>
      <rPr>
        <sz val="10"/>
        <color rgb="FFFF0000"/>
        <rFont val="Arial"/>
        <family val="2"/>
      </rPr>
      <t xml:space="preserve">
</t>
    </r>
    <r>
      <rPr>
        <sz val="10"/>
        <rFont val="Arial"/>
        <family val="2"/>
      </rPr>
      <t>% of patients with informed consent with the doctor's/delegate's name, designation, signature and date completed</t>
    </r>
  </si>
  <si>
    <t>Number of patients who have undergone a surgical procedure in the current admission (Yes to 1.0 and Yes to 21.0)
Number of patients who have undergone a surgical procedure with evidence of an informed consent form for the surgical procedure (Yes to 1.0 and Yes to 21.0 and Yes to 21.1)
Number of patients with informed consent that includes the patient being aware that the procedure may include a blood transfusion (Yes to 1.0 and Yes to 21.0 and Yes to 21.2 pt aware)
Number of patients with informed consent given the Blood and Blood Products Transfusion Consent Information (Yes to 1.0 and Yes to 21.0 and Yes to 21.2 info sheet)
Number of patients with informed consent with the patient's name, signature and date completed OR with AHD completed OR with substitute decision maker's name, signature and date completed (Yes to 1.0 and Yes to 21.0 and Yes to 21.2 pt details or AHD or substitute details)
Number of patients with informed consent with the doctor's/delegate's name, designation, signature and date completed (Yes to 1.0 and Yes to 21.0 and Yes to 21.2 doctor details)</t>
  </si>
  <si>
    <r>
      <t xml:space="preserve">Total number of eligible patients (Yes to 1.0 and Yes or No to 21.0)
Total number of eligible patients who have undergone surgical procedure (Yes to 1.0 and Yes to 21.0 and Yes or No to 21.1)
Total number of eligible patients with informed consent (Yes to 1.0 and Yes to 21.0 and Yes to 21.1 and Yes or No to 21.2 pt aware)
Total number of eligible patients with informed consent (Yes to 1.0 and Yes to 21.0 and Yes to 21.1 and Yes or No to 21.2 info sheet)
</t>
    </r>
    <r>
      <rPr>
        <sz val="10"/>
        <rFont val="Arial"/>
        <family val="2"/>
      </rPr>
      <t>Total number of eligible patients with informed consent (Yes to 1.0 and Yes to 1.1 and Yes or No to 1.2 pt details or AHD or substitute details)
Total number of eligible patients with informed consent (Yes to 1.0 and Yes to 21.0 and Yes to 21.1 and Yes or No to 21.2 doctor details)</t>
    </r>
  </si>
  <si>
    <t>Total number of eligible patients (Yes or No to 22.0)
Total number of eligible patients who declined a transfusion (Yes to 22.0 and Yes to No to 22.1)
Total number of eligible patients with a refusal form (Yes to 22.0 and Yes to 22.1 and Yes or No to pt details)
Total number of eligible patients with a refusal form (Yes to 22.0 and Yes to 22.1 and Yes or No to dr details)</t>
  </si>
  <si>
    <t>Total number of eligible patients (Yes to 7.0 and 7.1 is not null)
Total number of eligible patients (Yes or No to 7.0)
Total number of eligible patients with an AHD (Yes to 7.0 and Yes or No to 7.1 sighted)
Total number of eligible patients with an AHD (Yes to 7.0 and Yes or No to 7.1 alert)</t>
  </si>
  <si>
    <t>Non-performance indicators are presented in grey.</t>
  </si>
  <si>
    <t>• Percentage of patients who reported they received the Blood and Blood Products Transfusion Consent Information</t>
  </si>
  <si>
    <t>Percentage of patients who had an AHD that included information about blood management and there is an alert flag displayed in the patient's medical record</t>
  </si>
  <si>
    <t>Number of patients who had an AHD that included information about blood management and there is an alert flag displayed in the patient's medical record (Yes to 7.0 and Yes to 7.1 all)
Number of patients with an AHD (Yes to 7.0)
Number of patients with an AHD includes information about blood management (Yes to 7.0 and Yes to 7.1 sighted)
Number of patients with an AHD and there is an alert flag displayed in the patient's medical record (Yes to 7.0 and Yes to 7.1 alert)</t>
  </si>
  <si>
    <t>• Percentage of patients with a Fresh Blood and Blood Products Transfusion Consent with the blood and blood products accepted documented</t>
  </si>
  <si>
    <t>Wards/Units:</t>
  </si>
  <si>
    <t>• has endorsed a facility-wide Patient Blood Management (PBM) implementation plan?</t>
  </si>
  <si>
    <t>• has documents that detail responsibilities for facility wide blood management systems at all levels, including board members, senior executive or senior managers, unit or facility managers and clinicians?</t>
  </si>
  <si>
    <t>If yes to 10.0, is there evidence of a monitoring and evaluation plan, which includes quality improvement for incidents, adverse events and near misses relating to blood management?</t>
  </si>
  <si>
    <r>
      <t xml:space="preserve">If yes to 10.1, outline who the 'owner' is, the clinical lead, where the plans are filed and how often they are reviewed. </t>
    </r>
    <r>
      <rPr>
        <i/>
        <sz val="10"/>
        <color rgb="FF0000FF"/>
        <rFont val="Arial"/>
        <family val="2"/>
      </rPr>
      <t>(enter text below)</t>
    </r>
  </si>
  <si>
    <t>• If yes, is there evidence the feedback has been incorporated into the next revision of the communication material?</t>
  </si>
  <si>
    <t>• reports of haemovigilance monitoring, such as incidents to the Department of Health for collation and provision to the National Blood Authority for national analysis and reporting?</t>
  </si>
  <si>
    <t>• position descriptions, staff duty statements, employment contracts or policies, procedures and/or protocols that specify blood related delegations?</t>
  </si>
  <si>
    <t>1.2 If yes to 1.0, is there evidence, e.g. in the minutes, the governing body
• has endorsed a facility-wide strategy that outlines blood management processes?
• has endorsed a facility-wide Patient Blood Management (PBM) implementation plan?
• regularly reviews, as required, policies, procedures or protocols that support effective blood management?
• monitors and evaluates blood management including: regular reviews of quality indicators and safety and quality reports to ensure that they are relevant and comprehensive?
• reviews the processes for providing feedback to the workforce, patients, consumers and the community about the organisation's performance of blood management?
• has documents that detail responsibilities for facility wide blood management systems at all levels, including board members, senior executives or senior managers, unit or facility managers and clinicians?
• audits the use of forms and tools for prescription, requests and administration of blood products?
• reviews reports on adverse blood and blood product incidents?
• reports of vetting of transfusion requests?
• reviews a clinicians' checklist for prescribing blood components to ensure blood products are only released for transfusion when guidelines have been satisfied?
• reviews documentation such as request forms or blood administration forms for ordering or administering blood components that adhere to national guidelines?
• reviews observational audit clinical guidelines accessible to the clinical workforce?
• reviews quality improvement plans that outline designated responsibilities and timeframes for completion of improvement actions?
• reviews the use of a standardised transfusion 'prescription' which incorporates requests and clinical information (such as haemoglobin level) to support appropriate assessments?
• reviews reports about hemovigilance?
1.3 If yes to 1.0, outline details of the committee(s), when they meet, who the members are, etc. and any other comments.</t>
  </si>
  <si>
    <t>10.0 Is there evidence that the facility (or at service level) monitors, evaluates and continuously improves blood management?
10.1 If yes to 10.0, is there evidence of a monitoring and evaluation plan, which includes quality improvement, for incidents, adverse events and near misses relating to blood management?
10.2 If yes to 10.1, what performance measures, data/information and sources are included in the plan, e.g. Riskman, Queensland Bedside Audit, other data sources?
10.3 If yes to 10.1, is there evidence
• that the plan(s) record quality improvement action(s) to be implemented?
  • If yes, list the actions as per plan.
• that the plan(s) include a risk register for the proposed quality improvement actions?
• that the plan(s) include mechanisms for evaluating the quality improvement actions?
• that the plan(s) are tabled at a committee/group and reviewed regularly?
  • If yes, is there evidence that the evaluation data are reviewed regularly by senior executive and/or committees/groups.
  • If yes, which committee/group?
• who assisted in the development of the plan(s)?
• the workforce know the plan(s) exist?
10.4 If yes to 10.1, outline who the 'owner' is, the clinical lead, where the plans are filed and how often they are reviewed.</t>
  </si>
  <si>
    <t xml:space="preserve">
Yes; No
Yes; No
Yes; No
Yes; No
Yes; No
Yes; No
Yes; No
Yes; No
text box
Yes; No</t>
  </si>
  <si>
    <t>13.0 In relation to PBM is there evidence that the facility (or at service level) has policies, procedures or protocols for PBM to optimise and conserve the patients' own blood, and manage the need for blood and blood products?
13.1 If yes to 13.0, For each policy, procedure or protocol, is there evidence
• they define the audit process to be undertaken to assess against it?
• they reference the consultation processes or collaborative group(s) involved in their development?
• they detail the date it became effective?
• they detail the date of the next revision?
• they reference the source documents (if applicable) particularly where they are represented as best practice?
• the workforce knows the documents exist, can access them and know and use the contents?
• audits of workforce compliance with the documents are undertaken?
13.2 If yes to 13.0, outline the details of the documents, where kept, review dates, and the 'owner'.</t>
  </si>
  <si>
    <t>In relation to PBM is there evidence that the facility (or at service level) has policies, procedures or protocols for PBM to optimise and conserve the patients' own blood, and manage the need for blood and blood products?</t>
  </si>
  <si>
    <t>15.0 Is there evidence that the facility (or at service level) participates in relevant haemovigilance activities?
15.1 If yes to 15.0, is there evidence of
• schedules of haemovigilance reporting?
• reports of haemovigilance monitoring, such as incidents to the Department of Health for collation and provision to the National Blood Authority for national analysis and reporting?
15.2 If yes to 15.0, provide comments or details on when these have been undertaken, by whom, etc.</t>
  </si>
  <si>
    <t>16.0 Is there evidence that the facility (or at service level) has processes to store, distribute and handle blood and blood products safely and securely?
16.1 If yes to 16.0, is there evidence
• the processes comply with manufacturers' directions, legislation and relevant jurisdictional requirements?
• the facility traces blood and blood products from entry into the organisation to transfusion, discard or transfer?
16.2 If yes to 16.0, is there evidence of
• delegation documentation for access to the secure blood fridge?
• review of access to secure blood fridge where 24 hour on-site pathology service is not available? (N/A where a 24 hour service is available)
• a register of current blood components?
• audit of documentation accompanying blood components?
• maintenance records and performance testing of refrigerators and freezers used for storing blood and blood products?
• delegation documentation for responding to storage alarms and taking corrective action?
• position descriptions, staff duty statements, employment contracts or policies, procedures and/or protocols that specify blood related delegations?
• observational audits of the use of checking processes for labels and dates when blood or blood products are handled?
• records of disposal rates of blood products?
16.3 If yes to 16.0, provide comments to support any of the above.</t>
  </si>
  <si>
    <t>• Percentage of patients with an AHD that includes information about blood management</t>
  </si>
  <si>
    <t>% of patients who had an AHD that included information about blood management and there is an alert flag displayed in the patient's medical record
% of patients with an AHD
% of patients with an AHD that includes information about blood management
% of patients with an AHD and there is an alert flag displayed in the patient's medical record</t>
  </si>
  <si>
    <t>12.0 Is there evidence that the facility (or at service level) has patient information relating to blood management principles, the risks and benefits of using blood and blood products, and all treatment options?
12.1 If yes to 12.0, is there evidence
• the material provides information to patients tailored to their specific needs and level of health literacy?
• the material is aimed at staff?
• the workforce is aware of the information material(s)?
• of processes for routinely distributing the material?
• that the needs of culturally and linguistically diverse patients are taken into consideration?
• the communication strategies are evaluated and modified accordingly?
• consumer complaints and compliments feedback or local patient experience survey feedback is used to improve the patient information?
  • If yes, outline feedback used?
  • If yes, is there evidence the feedback has been incorporated into the next revision of the communication material?</t>
  </si>
  <si>
    <t>% of patients who had relevant product information documented on the Pathology Transfusion Report
% of patients with evidence of a Pathology Transfusion Report
% of patients with a Pathology Transfusion Report with product type complete
% of patients with a Pathology Transfusion Report with product number complete
% of patients with a Pathology Transfusion Report with group complete
% of patients with a Pathology Transfusion Report with patient/product/label check undertaken and signed by two clinical staff
% of patients with a Pathology Transfusion Report with commenced time and date complete</t>
  </si>
  <si>
    <t>Identify the extent to which patients had relevant product information documented on the Pathology Transfusion Report</t>
  </si>
  <si>
    <t>Identify the extent to which patients had an AHD that had been sighted and had a medical record alert</t>
  </si>
  <si>
    <t>Identify the extent to which patients had Full name, DOB and URN confirmed against the transfusion department report and patient’s identification band</t>
  </si>
  <si>
    <t>Identify the extent to which patients had the product type checked against the blood prescription order, transfusion department report and compatibility label</t>
  </si>
  <si>
    <t>Identify the extent to which patients had a product bag that was intact, with no signs of deterioration, contamination, clots or discolouration</t>
  </si>
  <si>
    <t>19.0 Is there documented evidence that the patient had an adverse reaction to the blood transfusion? 
(e.g. Symptoms include: fever &gt;1º C above baseline, rigors, chest or abdominal pain, hypotension tachycardia, rash/itching, feeling unwell)
19.1 If yes to 19.0, is there evidence
• the medical officer was notified?
• the adverse reaction was recorded in the facility's incident management system (e.g. Riskman)?
• it was documented in the health care record?
• it was reported to the pathology service provider?
• it was reported to the Australian Red Cross Blood Service or the product manufacturer?
• it was reported to the TGA, if required?</t>
  </si>
  <si>
    <t>Number of patients with a Fresh Blood and Blood Products Transfusion Consent (Yes to 1.0 and Yes to 6.0)
Number of patients with a Fresh Blood and Blood Products Transfusion Consent with the blood and blood product accepted documented (Yes to 1.0 and Yes to 6.0 and Yes to 6.1 accepted)
Number of patients with a Fresh Blood and Blood Products Transfusion Consent with the patient's name, signature and date completed or with AHD completed or with substitute decision maker's name, signature and date completed (Yes to 1.0 and Yes to 6.0 and Yes to 6.1 patient's details or Yes to 6.1 AHD or Yes to substitute's details)
Number of patients with a Fresh Blood and Blood Products Transfusion Consent with the doctor's/delegate's name, designation, signature and date completed (Yes to 1.0 and Yes to 6.0 and Yes to 6.1 doctor's/delegate's details)</t>
  </si>
  <si>
    <t>Patient Safety and Quality Improvement Service, Clinical Excellence Queensland has developed audit tools for facilities and Hospital and Health Services (HHS) to use to collect data in support of evidence in meeting Edition 2 of the NSQHS Standards.
There are a number of tools in the workbook. The tools provide the ability to collect a number of patients and wards, and display combined results for each indicator. In addition, the measurement plan provides a high level view of the NSQHS actions and their alignment to each audit question.</t>
  </si>
  <si>
    <t xml:space="preserve">
Patient Safety and Quality Improvement Service, Clinical Excellence Queensland, welcomes feedback on the audit tools and the measurement plans, to ensure the tools meet the needs of Queensland Health facilities. We appreciate any feedback you can provide for the next version.
Please email Patient Safety and Quality Improvement Service on mars@health.qld.gov.au for feedback or comments.</t>
  </si>
  <si>
    <t>This document is licensed under a Creative Commons Attribution 3.0 Australia licence. To view a copy of this licence, visit https://creativecommons.org/licenses/by-nc-sa/3.0/
You are free to copy, communicate and adapt the work for non-commercial purposes, as long as you attribute the State of Queensland (Queensland Health).
For further information contact Patient Safety and Quality Improvement Service, Clinical Excellence Queensland, Department of Health, PO Box 2368, Fortitude Valley BC, Qld 4006, email PSQIS_Comms@health.qld.gov.au, phone (07) 3328 9430. For permissions beyond the scope of this licence contact: Intellectual Property Officer, Department of Health, GPO Box 48, Brisbane Qld 4001, email ip_officer@health.qld.gov.au.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</si>
</sst>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2" x14ac:knownFonts="1">
    <font>
      <sz val="11"/>
      <color theme="1"/>
      <name val="Calibri"/>
      <family val="2"/>
      <scheme val="minor"/>
    </font>
    <font>
      <sz val="11"/>
      <color theme="1"/>
      <name val="Arial"/>
      <family val="2"/>
    </font>
    <font>
      <u/>
      <sz val="11"/>
      <color theme="10"/>
      <name val="Calibri"/>
      <family val="2"/>
      <scheme val="minor"/>
    </font>
    <font>
      <b/>
      <sz val="10"/>
      <color theme="0"/>
      <name val="Arial"/>
      <family val="2"/>
    </font>
    <font>
      <sz val="9"/>
      <color theme="1"/>
      <name val="Arial"/>
      <family val="2"/>
    </font>
    <font>
      <sz val="10"/>
      <color theme="1"/>
      <name val="Arial"/>
      <family val="2"/>
    </font>
    <font>
      <sz val="10"/>
      <name val="Arial"/>
      <family val="2"/>
    </font>
    <font>
      <sz val="11"/>
      <color theme="1"/>
      <name val="Calibri"/>
      <family val="2"/>
      <scheme val="minor"/>
    </font>
    <font>
      <b/>
      <sz val="10"/>
      <color theme="1"/>
      <name val="Arial"/>
      <family val="2"/>
    </font>
    <font>
      <i/>
      <sz val="10"/>
      <color rgb="FF0000FF"/>
      <name val="Arial"/>
      <family val="2"/>
    </font>
    <font>
      <sz val="10"/>
      <color rgb="FFFF0000"/>
      <name val="Arial"/>
      <family val="2"/>
    </font>
    <font>
      <sz val="10"/>
      <color theme="1"/>
      <name val="Arial"/>
      <family val="2"/>
    </font>
    <font>
      <sz val="11"/>
      <color theme="1"/>
      <name val="Arial"/>
      <family val="2"/>
    </font>
    <font>
      <b/>
      <sz val="14"/>
      <color theme="1"/>
      <name val="Arial"/>
      <family val="2"/>
    </font>
    <font>
      <b/>
      <sz val="10"/>
      <color theme="1"/>
      <name val="Arial"/>
      <family val="2"/>
    </font>
    <font>
      <u/>
      <sz val="11"/>
      <color theme="10"/>
      <name val="Arial"/>
      <family val="2"/>
    </font>
    <font>
      <sz val="10"/>
      <color theme="1"/>
      <name val="Arial"/>
      <family val="2"/>
    </font>
    <font>
      <sz val="11"/>
      <color theme="1"/>
      <name val="Arial"/>
      <family val="2"/>
    </font>
    <font>
      <sz val="11"/>
      <color theme="1"/>
      <name val="Calibri"/>
      <family val="2"/>
      <scheme val="minor"/>
    </font>
    <font>
      <b/>
      <sz val="10"/>
      <color theme="0"/>
      <name val="Arial"/>
      <family val="2"/>
    </font>
    <font>
      <sz val="10"/>
      <color theme="1"/>
      <name val="Arial"/>
      <family val="2"/>
    </font>
    <font>
      <sz val="11"/>
      <color theme="1"/>
      <name val="Arial"/>
      <family val="2"/>
    </font>
    <font>
      <sz val="11"/>
      <color theme="1"/>
      <name val="Calibri"/>
      <family val="2"/>
      <scheme val="minor"/>
    </font>
    <font>
      <b/>
      <sz val="10"/>
      <color theme="1"/>
      <name val="Arial"/>
      <family val="2"/>
    </font>
    <font>
      <b/>
      <sz val="10"/>
      <color theme="0"/>
      <name val="Arial"/>
      <family val="2"/>
    </font>
    <font>
      <b/>
      <sz val="10"/>
      <name val="Arial"/>
      <family val="2"/>
    </font>
    <font>
      <sz val="10"/>
      <name val="Arial"/>
      <family val="2"/>
    </font>
    <font>
      <sz val="11"/>
      <color theme="1"/>
      <name val="Calibri"/>
      <family val="2"/>
      <scheme val="minor"/>
    </font>
    <font>
      <sz val="11"/>
      <color theme="1"/>
      <name val="Arial"/>
      <family val="2"/>
    </font>
    <font>
      <b/>
      <sz val="10"/>
      <color indexed="9"/>
      <name val="Arial"/>
      <family val="2"/>
    </font>
    <font>
      <sz val="10"/>
      <color theme="1"/>
      <name val="Arial"/>
      <family val="2"/>
    </font>
    <font>
      <b/>
      <sz val="10"/>
      <name val="Arial"/>
      <family val="2"/>
    </font>
    <font>
      <sz val="10"/>
      <color theme="1"/>
      <name val="Arial"/>
      <family val="2"/>
    </font>
    <font>
      <sz val="11"/>
      <color theme="1"/>
      <name val="Arial"/>
      <family val="2"/>
    </font>
    <font>
      <sz val="11"/>
      <color theme="1"/>
      <name val="Calibri"/>
      <family val="2"/>
      <scheme val="minor"/>
    </font>
    <font>
      <b/>
      <sz val="10"/>
      <color theme="1"/>
      <name val="Arial"/>
      <family val="2"/>
    </font>
    <font>
      <sz val="9"/>
      <color theme="1"/>
      <name val="Arial"/>
      <family val="2"/>
    </font>
    <font>
      <b/>
      <sz val="10"/>
      <color theme="0"/>
      <name val="Arial"/>
      <family val="2"/>
    </font>
    <font>
      <i/>
      <sz val="10"/>
      <color rgb="FF0000FF"/>
      <name val="Arial"/>
      <family val="2"/>
    </font>
    <font>
      <sz val="10"/>
      <name val="Arial"/>
      <family val="2"/>
    </font>
    <font>
      <sz val="10"/>
      <color rgb="FFFF0000"/>
      <name val="Arial"/>
      <family val="2"/>
    </font>
    <font>
      <sz val="10"/>
      <color theme="1" tint="0.499984740745262"/>
      <name val="Arial"/>
      <family val="2"/>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E78585"/>
        <bgColor indexed="64"/>
      </patternFill>
    </fill>
    <fill>
      <patternFill patternType="solid">
        <fgColor theme="9" tint="-0.249977111117893"/>
        <bgColor indexed="64"/>
      </patternFill>
    </fill>
    <fill>
      <patternFill patternType="solid">
        <fgColor rgb="FF0000FF"/>
        <bgColor indexed="64"/>
      </patternFill>
    </fill>
    <fill>
      <patternFill patternType="solid">
        <fgColor indexed="12"/>
        <bgColor indexed="64"/>
      </patternFill>
    </fill>
    <fill>
      <patternFill patternType="solid">
        <fgColor rgb="FF00B050"/>
        <bgColor indexed="64"/>
      </patternFill>
    </fill>
    <fill>
      <patternFill patternType="solid">
        <fgColor rgb="FFCDFFF4"/>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6">
    <xf numFmtId="0" fontId="0" fillId="0" borderId="0"/>
    <xf numFmtId="0" fontId="2" fillId="0" borderId="0" applyNumberFormat="0" applyFill="0" applyBorder="0" applyAlignment="0" applyProtection="0"/>
    <xf numFmtId="0" fontId="6" fillId="0" borderId="0"/>
    <xf numFmtId="9" fontId="7" fillId="0" borderId="0" applyFont="0" applyFill="0" applyBorder="0" applyAlignment="0" applyProtection="0"/>
    <xf numFmtId="0" fontId="6" fillId="0" borderId="0"/>
    <xf numFmtId="0" fontId="6" fillId="0" borderId="0"/>
  </cellStyleXfs>
  <cellXfs count="988">
    <xf numFmtId="0" fontId="0" fillId="0" borderId="0" xfId="0"/>
    <xf numFmtId="0" fontId="5" fillId="0" borderId="0" xfId="0" applyFont="1"/>
    <xf numFmtId="0" fontId="5" fillId="0" borderId="0" xfId="0" applyFont="1" applyAlignment="1">
      <alignment vertical="top"/>
    </xf>
    <xf numFmtId="0" fontId="5" fillId="0" borderId="0" xfId="0" applyFont="1" applyAlignment="1">
      <alignment horizontal="center" vertical="top"/>
    </xf>
    <xf numFmtId="0" fontId="5" fillId="2" borderId="7" xfId="0" applyFont="1" applyFill="1" applyBorder="1" applyAlignment="1">
      <alignment vertical="top"/>
    </xf>
    <xf numFmtId="0" fontId="5" fillId="2" borderId="0" xfId="0" applyFont="1" applyFill="1"/>
    <xf numFmtId="164" fontId="5" fillId="2" borderId="20" xfId="0" applyNumberFormat="1" applyFont="1" applyFill="1" applyBorder="1" applyAlignment="1">
      <alignment horizontal="center" vertical="top"/>
    </xf>
    <xf numFmtId="0" fontId="5" fillId="0" borderId="21" xfId="0" applyFont="1" applyFill="1" applyBorder="1" applyAlignment="1">
      <alignment horizontal="center" vertical="top"/>
    </xf>
    <xf numFmtId="0" fontId="1" fillId="2" borderId="0" xfId="0" applyFont="1" applyFill="1" applyAlignment="1">
      <alignment vertical="center"/>
    </xf>
    <xf numFmtId="0" fontId="0" fillId="2" borderId="0" xfId="0" applyFill="1"/>
    <xf numFmtId="0" fontId="5" fillId="2" borderId="0" xfId="0" applyFont="1" applyFill="1" applyAlignment="1">
      <alignment horizontal="center" vertical="top"/>
    </xf>
    <xf numFmtId="0" fontId="3" fillId="3" borderId="2" xfId="0" applyFont="1" applyFill="1" applyBorder="1" applyAlignment="1">
      <alignment horizontal="center" vertical="top"/>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xf numFmtId="0" fontId="5" fillId="0" borderId="40" xfId="0" applyFont="1" applyFill="1" applyBorder="1" applyAlignment="1">
      <alignment horizontal="center" vertical="top"/>
    </xf>
    <xf numFmtId="0" fontId="5" fillId="0" borderId="48" xfId="0" applyFont="1" applyFill="1" applyBorder="1" applyAlignment="1">
      <alignment horizontal="center" vertical="top"/>
    </xf>
    <xf numFmtId="0" fontId="5" fillId="2" borderId="20" xfId="0" applyFont="1" applyFill="1" applyBorder="1" applyAlignment="1">
      <alignment horizontal="center" vertical="top"/>
    </xf>
    <xf numFmtId="0" fontId="5" fillId="2" borderId="21" xfId="0" applyFont="1" applyFill="1" applyBorder="1" applyAlignment="1">
      <alignment horizontal="center" vertical="top"/>
    </xf>
    <xf numFmtId="9" fontId="5" fillId="2" borderId="22" xfId="3" applyFont="1" applyFill="1" applyBorder="1" applyAlignment="1">
      <alignment horizontal="center" vertical="top"/>
    </xf>
    <xf numFmtId="0" fontId="3" fillId="3" borderId="7" xfId="0" applyFont="1" applyFill="1" applyBorder="1" applyAlignment="1">
      <alignment vertical="top"/>
    </xf>
    <xf numFmtId="0" fontId="3" fillId="3" borderId="8" xfId="0" applyFont="1" applyFill="1" applyBorder="1"/>
    <xf numFmtId="0" fontId="3" fillId="3" borderId="28" xfId="0" applyFont="1" applyFill="1" applyBorder="1" applyAlignment="1">
      <alignment horizontal="center" vertical="top"/>
    </xf>
    <xf numFmtId="0" fontId="3" fillId="3" borderId="29" xfId="0" applyFont="1" applyFill="1" applyBorder="1" applyAlignment="1">
      <alignment horizontal="center" vertical="top"/>
    </xf>
    <xf numFmtId="9" fontId="5" fillId="0" borderId="21" xfId="0" applyNumberFormat="1" applyFont="1" applyFill="1" applyBorder="1" applyAlignment="1">
      <alignment horizontal="center" vertical="top"/>
    </xf>
    <xf numFmtId="0" fontId="5" fillId="0" borderId="22" xfId="0" applyFont="1" applyFill="1" applyBorder="1" applyAlignment="1">
      <alignment horizontal="center" vertical="top"/>
    </xf>
    <xf numFmtId="0" fontId="3" fillId="3" borderId="27" xfId="0" applyFont="1" applyFill="1" applyBorder="1" applyAlignment="1">
      <alignment horizontal="center" vertical="top" wrapText="1"/>
    </xf>
    <xf numFmtId="0" fontId="3" fillId="3" borderId="28" xfId="0" applyFont="1" applyFill="1" applyBorder="1" applyAlignment="1">
      <alignment horizontal="center" vertical="top" wrapText="1"/>
    </xf>
    <xf numFmtId="0" fontId="3" fillId="3" borderId="9" xfId="0" applyFont="1" applyFill="1" applyBorder="1" applyAlignment="1">
      <alignment horizontal="center" vertical="top" wrapText="1"/>
    </xf>
    <xf numFmtId="0" fontId="11" fillId="2" borderId="0" xfId="0" applyFont="1" applyFill="1"/>
    <xf numFmtId="0" fontId="12" fillId="2" borderId="0" xfId="0" applyFont="1" applyFill="1" applyAlignment="1">
      <alignment vertical="center"/>
    </xf>
    <xf numFmtId="0" fontId="13" fillId="2" borderId="0" xfId="0" applyFont="1" applyFill="1"/>
    <xf numFmtId="0" fontId="14" fillId="2" borderId="0" xfId="0" applyFont="1" applyFill="1"/>
    <xf numFmtId="0" fontId="12" fillId="2" borderId="0" xfId="0" applyFont="1" applyFill="1"/>
    <xf numFmtId="0" fontId="1" fillId="2" borderId="0" xfId="0" applyFont="1" applyFill="1"/>
    <xf numFmtId="164" fontId="16" fillId="2" borderId="0" xfId="0" applyNumberFormat="1" applyFont="1" applyFill="1" applyAlignment="1">
      <alignment horizontal="center" vertical="top"/>
    </xf>
    <xf numFmtId="0" fontId="16" fillId="2" borderId="0" xfId="0" applyFont="1" applyFill="1" applyAlignment="1">
      <alignment vertical="top"/>
    </xf>
    <xf numFmtId="0" fontId="16" fillId="0" borderId="0" xfId="0" applyFont="1" applyAlignment="1">
      <alignment vertical="top"/>
    </xf>
    <xf numFmtId="0" fontId="17" fillId="2" borderId="0" xfId="0" applyFont="1" applyFill="1" applyAlignment="1">
      <alignment vertical="center"/>
    </xf>
    <xf numFmtId="0" fontId="18" fillId="2" borderId="0" xfId="0" applyFont="1" applyFill="1"/>
    <xf numFmtId="0" fontId="16" fillId="0" borderId="0" xfId="0" applyFont="1" applyAlignment="1">
      <alignment horizontal="left" vertical="top"/>
    </xf>
    <xf numFmtId="164" fontId="16" fillId="2" borderId="0" xfId="0" applyNumberFormat="1" applyFont="1" applyFill="1" applyAlignment="1">
      <alignment horizontal="left" vertical="top"/>
    </xf>
    <xf numFmtId="0" fontId="16" fillId="2" borderId="0" xfId="0" applyFont="1" applyFill="1" applyAlignment="1">
      <alignment horizontal="left" vertical="top"/>
    </xf>
    <xf numFmtId="164" fontId="16" fillId="2" borderId="7" xfId="0" applyNumberFormat="1" applyFont="1" applyFill="1" applyBorder="1" applyAlignment="1">
      <alignment horizontal="left" vertical="top"/>
    </xf>
    <xf numFmtId="164" fontId="19" fillId="3" borderId="52" xfId="0" applyNumberFormat="1" applyFont="1" applyFill="1" applyBorder="1" applyAlignment="1">
      <alignment horizontal="left" vertical="top"/>
    </xf>
    <xf numFmtId="0" fontId="19" fillId="3" borderId="40" xfId="0" applyFont="1" applyFill="1" applyBorder="1" applyAlignment="1">
      <alignment vertical="top"/>
    </xf>
    <xf numFmtId="164" fontId="16" fillId="2" borderId="20" xfId="0" applyNumberFormat="1" applyFont="1" applyFill="1" applyBorder="1" applyAlignment="1">
      <alignment horizontal="center" vertical="top"/>
    </xf>
    <xf numFmtId="0" fontId="16" fillId="4" borderId="31" xfId="0" applyFont="1" applyFill="1" applyBorder="1" applyAlignment="1">
      <alignment vertical="top"/>
    </xf>
    <xf numFmtId="0" fontId="16" fillId="2" borderId="31" xfId="0" applyFont="1" applyFill="1" applyBorder="1" applyAlignment="1">
      <alignment horizontal="center" vertical="top"/>
    </xf>
    <xf numFmtId="164" fontId="16" fillId="10" borderId="20" xfId="0" applyNumberFormat="1" applyFont="1" applyFill="1" applyBorder="1" applyAlignment="1">
      <alignment horizontal="center" vertical="top"/>
    </xf>
    <xf numFmtId="164" fontId="16" fillId="0" borderId="20" xfId="0" applyNumberFormat="1" applyFont="1" applyBorder="1" applyAlignment="1">
      <alignment horizontal="center" vertical="top"/>
    </xf>
    <xf numFmtId="164" fontId="16" fillId="10" borderId="41" xfId="0" applyNumberFormat="1" applyFont="1" applyFill="1" applyBorder="1" applyAlignment="1">
      <alignment horizontal="center" vertical="top"/>
    </xf>
    <xf numFmtId="164" fontId="16" fillId="0" borderId="27" xfId="0" applyNumberFormat="1" applyFont="1" applyBorder="1" applyAlignment="1">
      <alignment horizontal="center" vertical="top"/>
    </xf>
    <xf numFmtId="0" fontId="16" fillId="2" borderId="29" xfId="0" applyFont="1" applyFill="1" applyBorder="1" applyAlignment="1">
      <alignment horizontal="center" vertical="top"/>
    </xf>
    <xf numFmtId="164" fontId="16" fillId="10" borderId="27" xfId="0" applyNumberFormat="1" applyFont="1" applyFill="1" applyBorder="1" applyAlignment="1">
      <alignment horizontal="center" vertical="top"/>
    </xf>
    <xf numFmtId="164" fontId="16" fillId="10" borderId="33" xfId="0" applyNumberFormat="1" applyFont="1" applyFill="1" applyBorder="1" applyAlignment="1">
      <alignment horizontal="center" vertical="top"/>
    </xf>
    <xf numFmtId="164" fontId="16" fillId="0" borderId="33" xfId="0" applyNumberFormat="1" applyFont="1" applyFill="1" applyBorder="1" applyAlignment="1">
      <alignment horizontal="center" vertical="top"/>
    </xf>
    <xf numFmtId="164" fontId="16" fillId="0" borderId="33" xfId="0" applyNumberFormat="1" applyFont="1" applyBorder="1" applyAlignment="1">
      <alignment horizontal="center" vertical="top"/>
    </xf>
    <xf numFmtId="164" fontId="16" fillId="0" borderId="0" xfId="0" applyNumberFormat="1" applyFont="1" applyAlignment="1">
      <alignment horizontal="center" vertical="top"/>
    </xf>
    <xf numFmtId="0" fontId="16" fillId="0" borderId="0" xfId="0" applyFont="1" applyFill="1" applyBorder="1" applyAlignment="1">
      <alignment vertical="top" wrapText="1"/>
    </xf>
    <xf numFmtId="0" fontId="16" fillId="0" borderId="0" xfId="0" applyFont="1" applyAlignment="1">
      <alignment vertical="top" wrapText="1"/>
    </xf>
    <xf numFmtId="0" fontId="20" fillId="2" borderId="0" xfId="0" applyFont="1" applyFill="1"/>
    <xf numFmtId="0" fontId="20" fillId="2" borderId="0" xfId="0" applyFont="1" applyFill="1" applyAlignment="1">
      <alignment horizontal="center" vertical="top"/>
    </xf>
    <xf numFmtId="0" fontId="20" fillId="0" borderId="0" xfId="0" applyFont="1"/>
    <xf numFmtId="0" fontId="21" fillId="2" borderId="0" xfId="0" applyFont="1" applyFill="1" applyAlignment="1">
      <alignment vertical="center"/>
    </xf>
    <xf numFmtId="0" fontId="20" fillId="0" borderId="0" xfId="0" applyFont="1" applyAlignment="1">
      <alignment horizontal="center" vertical="top"/>
    </xf>
    <xf numFmtId="0" fontId="22" fillId="2" borderId="0" xfId="0" applyFont="1" applyFill="1"/>
    <xf numFmtId="0" fontId="24" fillId="3" borderId="8" xfId="0" applyFont="1" applyFill="1" applyBorder="1" applyAlignment="1">
      <alignment horizontal="center" vertical="top"/>
    </xf>
    <xf numFmtId="0" fontId="24" fillId="3" borderId="8" xfId="0" applyFont="1" applyFill="1" applyBorder="1" applyAlignment="1">
      <alignment horizontal="center" vertical="top" wrapText="1"/>
    </xf>
    <xf numFmtId="0" fontId="24" fillId="3" borderId="9" xfId="0" applyFont="1" applyFill="1" applyBorder="1" applyAlignment="1">
      <alignment horizontal="center" vertical="top" wrapText="1"/>
    </xf>
    <xf numFmtId="164" fontId="20" fillId="2" borderId="27" xfId="0" applyNumberFormat="1" applyFont="1" applyFill="1" applyBorder="1" applyAlignment="1">
      <alignment horizontal="center" vertical="top"/>
    </xf>
    <xf numFmtId="9" fontId="20" fillId="0" borderId="28" xfId="0" applyNumberFormat="1" applyFont="1" applyBorder="1" applyAlignment="1">
      <alignment horizontal="center" vertical="top"/>
    </xf>
    <xf numFmtId="0" fontId="20" fillId="0" borderId="28" xfId="0" applyFont="1" applyBorder="1" applyAlignment="1">
      <alignment horizontal="center" vertical="top"/>
    </xf>
    <xf numFmtId="0" fontId="20" fillId="0" borderId="29" xfId="0" applyFont="1" applyBorder="1" applyAlignment="1">
      <alignment horizontal="center" vertical="top"/>
    </xf>
    <xf numFmtId="9" fontId="20" fillId="10" borderId="21" xfId="0" applyNumberFormat="1" applyFont="1" applyFill="1" applyBorder="1" applyAlignment="1">
      <alignment horizontal="center" vertical="top"/>
    </xf>
    <xf numFmtId="0" fontId="20" fillId="10" borderId="21" xfId="0" applyFont="1" applyFill="1" applyBorder="1" applyAlignment="1">
      <alignment horizontal="center" vertical="top"/>
    </xf>
    <xf numFmtId="0" fontId="20" fillId="10" borderId="22" xfId="0" applyFont="1" applyFill="1" applyBorder="1" applyAlignment="1">
      <alignment horizontal="center" vertical="top"/>
    </xf>
    <xf numFmtId="9" fontId="20" fillId="10" borderId="10" xfId="0" applyNumberFormat="1" applyFont="1" applyFill="1" applyBorder="1" applyAlignment="1">
      <alignment horizontal="center" vertical="top"/>
    </xf>
    <xf numFmtId="0" fontId="20" fillId="10" borderId="10" xfId="0" applyFont="1" applyFill="1" applyBorder="1" applyAlignment="1">
      <alignment horizontal="center" vertical="top"/>
    </xf>
    <xf numFmtId="0" fontId="20" fillId="10" borderId="31" xfId="0" applyFont="1" applyFill="1" applyBorder="1" applyAlignment="1">
      <alignment horizontal="center" vertical="top"/>
    </xf>
    <xf numFmtId="9" fontId="20" fillId="10" borderId="43" xfId="0" applyNumberFormat="1" applyFont="1" applyFill="1" applyBorder="1" applyAlignment="1">
      <alignment horizontal="center" vertical="top"/>
    </xf>
    <xf numFmtId="0" fontId="20" fillId="10" borderId="43" xfId="0" applyFont="1" applyFill="1" applyBorder="1" applyAlignment="1">
      <alignment horizontal="center" vertical="top"/>
    </xf>
    <xf numFmtId="0" fontId="20" fillId="10" borderId="44" xfId="0" applyFont="1" applyFill="1" applyBorder="1" applyAlignment="1">
      <alignment horizontal="center" vertical="top"/>
    </xf>
    <xf numFmtId="164" fontId="20" fillId="2" borderId="20" xfId="0" applyNumberFormat="1" applyFont="1" applyFill="1" applyBorder="1" applyAlignment="1">
      <alignment horizontal="center" vertical="top"/>
    </xf>
    <xf numFmtId="9" fontId="20" fillId="0" borderId="21" xfId="0" applyNumberFormat="1" applyFont="1" applyBorder="1" applyAlignment="1">
      <alignment horizontal="center" vertical="top"/>
    </xf>
    <xf numFmtId="0" fontId="20" fillId="0" borderId="21" xfId="0" applyFont="1" applyBorder="1" applyAlignment="1">
      <alignment horizontal="center" vertical="top"/>
    </xf>
    <xf numFmtId="0" fontId="20" fillId="0" borderId="22" xfId="0" applyFont="1" applyBorder="1" applyAlignment="1">
      <alignment horizontal="center" vertical="top"/>
    </xf>
    <xf numFmtId="9" fontId="20" fillId="0" borderId="10" xfId="0" applyNumberFormat="1" applyFont="1" applyBorder="1" applyAlignment="1">
      <alignment horizontal="center" vertical="top"/>
    </xf>
    <xf numFmtId="0" fontId="20" fillId="0" borderId="10" xfId="0" applyFont="1" applyBorder="1" applyAlignment="1">
      <alignment horizontal="center" vertical="top"/>
    </xf>
    <xf numFmtId="0" fontId="20" fillId="0" borderId="31" xfId="0" applyFont="1" applyBorder="1" applyAlignment="1">
      <alignment horizontal="center" vertical="top"/>
    </xf>
    <xf numFmtId="9" fontId="20" fillId="0" borderId="13" xfId="0" applyNumberFormat="1" applyFont="1" applyBorder="1" applyAlignment="1">
      <alignment horizontal="center" vertical="top"/>
    </xf>
    <xf numFmtId="0" fontId="20" fillId="0" borderId="13" xfId="0" applyFont="1" applyBorder="1" applyAlignment="1">
      <alignment horizontal="center" vertical="top"/>
    </xf>
    <xf numFmtId="0" fontId="20" fillId="0" borderId="47" xfId="0" applyFont="1" applyBorder="1" applyAlignment="1">
      <alignment horizontal="center" vertical="top"/>
    </xf>
    <xf numFmtId="164" fontId="20" fillId="10" borderId="20" xfId="0" applyNumberFormat="1" applyFont="1" applyFill="1" applyBorder="1" applyAlignment="1">
      <alignment horizontal="center" vertical="top"/>
    </xf>
    <xf numFmtId="164" fontId="20" fillId="10" borderId="45" xfId="0" applyNumberFormat="1" applyFont="1" applyFill="1" applyBorder="1" applyAlignment="1">
      <alignment horizontal="center" vertical="top"/>
    </xf>
    <xf numFmtId="9" fontId="20" fillId="0" borderId="10" xfId="0" applyNumberFormat="1" applyFont="1" applyFill="1" applyBorder="1" applyAlignment="1">
      <alignment horizontal="center" vertical="top"/>
    </xf>
    <xf numFmtId="0" fontId="20" fillId="0" borderId="10" xfId="0" applyFont="1" applyFill="1" applyBorder="1" applyAlignment="1">
      <alignment horizontal="center" vertical="top"/>
    </xf>
    <xf numFmtId="0" fontId="20" fillId="0" borderId="31" xfId="0" applyFont="1" applyFill="1" applyBorder="1" applyAlignment="1">
      <alignment horizontal="center" vertical="top"/>
    </xf>
    <xf numFmtId="164" fontId="20" fillId="2" borderId="41" xfId="0" applyNumberFormat="1" applyFont="1" applyFill="1" applyBorder="1" applyAlignment="1">
      <alignment horizontal="center" vertical="top"/>
    </xf>
    <xf numFmtId="164" fontId="20" fillId="2" borderId="30" xfId="0" applyNumberFormat="1" applyFont="1" applyFill="1" applyBorder="1" applyAlignment="1">
      <alignment horizontal="center" vertical="top"/>
    </xf>
    <xf numFmtId="9" fontId="20" fillId="0" borderId="43" xfId="0" applyNumberFormat="1" applyFont="1" applyBorder="1" applyAlignment="1">
      <alignment horizontal="center" vertical="top"/>
    </xf>
    <xf numFmtId="0" fontId="20" fillId="0" borderId="43" xfId="0" applyFont="1" applyBorder="1" applyAlignment="1">
      <alignment horizontal="center" vertical="top"/>
    </xf>
    <xf numFmtId="0" fontId="20" fillId="0" borderId="44" xfId="0" applyFont="1" applyBorder="1" applyAlignment="1">
      <alignment horizontal="center" vertical="top"/>
    </xf>
    <xf numFmtId="164" fontId="20" fillId="10" borderId="27" xfId="0" applyNumberFormat="1" applyFont="1" applyFill="1" applyBorder="1" applyAlignment="1">
      <alignment horizontal="center" vertical="top"/>
    </xf>
    <xf numFmtId="9" fontId="20" fillId="10" borderId="28" xfId="0" applyNumberFormat="1" applyFont="1" applyFill="1" applyBorder="1" applyAlignment="1">
      <alignment horizontal="center" vertical="top"/>
    </xf>
    <xf numFmtId="0" fontId="20" fillId="10" borderId="28" xfId="0" applyFont="1" applyFill="1" applyBorder="1" applyAlignment="1">
      <alignment horizontal="center" vertical="top"/>
    </xf>
    <xf numFmtId="0" fontId="20" fillId="10" borderId="29" xfId="0" applyFont="1" applyFill="1" applyBorder="1" applyAlignment="1">
      <alignment horizontal="center" vertical="top"/>
    </xf>
    <xf numFmtId="164" fontId="20" fillId="10" borderId="41" xfId="0" applyNumberFormat="1" applyFont="1" applyFill="1" applyBorder="1" applyAlignment="1">
      <alignment horizontal="center" vertical="top"/>
    </xf>
    <xf numFmtId="0" fontId="20" fillId="0" borderId="0" xfId="0" applyFont="1" applyAlignment="1">
      <alignment vertical="top"/>
    </xf>
    <xf numFmtId="0" fontId="16" fillId="10" borderId="31" xfId="0" applyFont="1" applyFill="1" applyBorder="1" applyAlignment="1">
      <alignment horizontal="center" vertical="top"/>
    </xf>
    <xf numFmtId="0" fontId="16" fillId="10" borderId="29" xfId="0" applyFont="1" applyFill="1" applyBorder="1" applyAlignment="1">
      <alignment horizontal="center" vertical="top"/>
    </xf>
    <xf numFmtId="0" fontId="16" fillId="10" borderId="44" xfId="0" applyFont="1" applyFill="1" applyBorder="1" applyAlignment="1">
      <alignment horizontal="center" vertical="top"/>
    </xf>
    <xf numFmtId="0" fontId="19" fillId="3" borderId="48" xfId="0" applyFont="1" applyFill="1" applyBorder="1" applyAlignment="1">
      <alignment horizontal="center" vertical="top"/>
    </xf>
    <xf numFmtId="0" fontId="5" fillId="0" borderId="22" xfId="0" applyFont="1" applyBorder="1" applyAlignment="1">
      <alignment horizontal="center" vertical="top"/>
    </xf>
    <xf numFmtId="0" fontId="5" fillId="10" borderId="22" xfId="0" applyFont="1" applyFill="1" applyBorder="1" applyAlignment="1">
      <alignment horizontal="center" vertical="top"/>
    </xf>
    <xf numFmtId="0" fontId="5" fillId="2" borderId="22" xfId="0" applyFont="1" applyFill="1" applyBorder="1" applyAlignment="1">
      <alignment horizontal="center" vertical="top"/>
    </xf>
    <xf numFmtId="0" fontId="5" fillId="2" borderId="31" xfId="0" applyFont="1" applyFill="1" applyBorder="1" applyAlignment="1">
      <alignment horizontal="center" vertical="top"/>
    </xf>
    <xf numFmtId="0" fontId="5" fillId="10" borderId="62" xfId="0" applyFont="1" applyFill="1" applyBorder="1" applyAlignment="1">
      <alignment horizontal="center" vertical="top"/>
    </xf>
    <xf numFmtId="0" fontId="5" fillId="10" borderId="31" xfId="0" applyFont="1" applyFill="1" applyBorder="1" applyAlignment="1">
      <alignment horizontal="center" vertical="top"/>
    </xf>
    <xf numFmtId="0" fontId="5" fillId="2" borderId="62" xfId="0" applyFont="1" applyFill="1" applyBorder="1" applyAlignment="1">
      <alignment horizontal="center" vertical="top"/>
    </xf>
    <xf numFmtId="0" fontId="1" fillId="2" borderId="0" xfId="0" applyFont="1" applyFill="1" applyAlignment="1">
      <alignment vertical="top" wrapText="1"/>
    </xf>
    <xf numFmtId="0" fontId="5" fillId="2" borderId="7" xfId="0" applyFont="1" applyFill="1" applyBorder="1"/>
    <xf numFmtId="0" fontId="5" fillId="2" borderId="8" xfId="0" applyFont="1" applyFill="1" applyBorder="1"/>
    <xf numFmtId="0" fontId="5" fillId="2" borderId="0" xfId="0" applyFont="1" applyFill="1" applyBorder="1"/>
    <xf numFmtId="0" fontId="16" fillId="2" borderId="0" xfId="0" applyFont="1" applyFill="1"/>
    <xf numFmtId="0" fontId="16" fillId="2" borderId="0" xfId="0" applyFont="1" applyFill="1" applyAlignment="1">
      <alignment horizontal="center" vertical="top"/>
    </xf>
    <xf numFmtId="0" fontId="5" fillId="2" borderId="0" xfId="0" applyFont="1" applyFill="1" applyAlignment="1">
      <alignment vertical="top"/>
    </xf>
    <xf numFmtId="0" fontId="5" fillId="2" borderId="0" xfId="0" applyFont="1" applyFill="1" applyBorder="1" applyAlignment="1">
      <alignment horizontal="center" vertical="top"/>
    </xf>
    <xf numFmtId="0" fontId="8" fillId="2" borderId="0" xfId="0" applyFont="1" applyFill="1" applyBorder="1" applyAlignment="1">
      <alignment horizontal="left" vertical="top"/>
    </xf>
    <xf numFmtId="0" fontId="16" fillId="2" borderId="0" xfId="0" applyFont="1" applyFill="1" applyBorder="1" applyAlignment="1">
      <alignment horizontal="left" vertical="top"/>
    </xf>
    <xf numFmtId="0" fontId="5" fillId="2" borderId="0" xfId="0" applyFont="1" applyFill="1" applyBorder="1" applyAlignment="1">
      <alignment horizontal="left"/>
    </xf>
    <xf numFmtId="0" fontId="5" fillId="2" borderId="0" xfId="0" applyFont="1" applyFill="1" applyBorder="1" applyAlignment="1">
      <alignment vertical="top"/>
    </xf>
    <xf numFmtId="0" fontId="5" fillId="2" borderId="0" xfId="0" applyFont="1" applyFill="1" applyBorder="1" applyAlignment="1">
      <alignment vertical="top" wrapText="1"/>
    </xf>
    <xf numFmtId="0" fontId="5" fillId="2" borderId="0" xfId="0" applyFont="1" applyFill="1" applyAlignment="1">
      <alignment vertical="top" wrapText="1"/>
    </xf>
    <xf numFmtId="0" fontId="10" fillId="2" borderId="0" xfId="0" applyFont="1" applyFill="1"/>
    <xf numFmtId="0" fontId="20" fillId="2" borderId="0" xfId="0" applyFont="1" applyFill="1" applyAlignment="1">
      <alignment vertical="top"/>
    </xf>
    <xf numFmtId="0" fontId="26" fillId="2" borderId="0" xfId="0" applyFont="1" applyFill="1" applyAlignment="1">
      <alignment vertical="top" wrapText="1"/>
    </xf>
    <xf numFmtId="0" fontId="26" fillId="2" borderId="0" xfId="0" applyFont="1" applyFill="1" applyAlignment="1">
      <alignment horizontal="center" vertical="top" wrapText="1"/>
    </xf>
    <xf numFmtId="0" fontId="27" fillId="2" borderId="0" xfId="0" applyFont="1" applyFill="1"/>
    <xf numFmtId="0" fontId="26" fillId="0" borderId="0" xfId="0" applyFont="1" applyAlignment="1">
      <alignment vertical="top" wrapText="1"/>
    </xf>
    <xf numFmtId="0" fontId="28" fillId="2" borderId="0" xfId="0" applyFont="1" applyFill="1" applyAlignment="1">
      <alignment vertical="center"/>
    </xf>
    <xf numFmtId="0" fontId="26" fillId="2" borderId="0" xfId="0" applyFont="1" applyFill="1" applyAlignment="1">
      <alignment vertical="top"/>
    </xf>
    <xf numFmtId="0" fontId="29" fillId="6" borderId="10" xfId="0" applyFont="1" applyFill="1" applyBorder="1" applyAlignment="1">
      <alignment horizontal="center" vertical="top" wrapText="1"/>
    </xf>
    <xf numFmtId="0" fontId="29" fillId="7" borderId="10" xfId="0" applyFont="1" applyFill="1" applyBorder="1" applyAlignment="1">
      <alignment horizontal="center" vertical="top" wrapText="1"/>
    </xf>
    <xf numFmtId="0" fontId="29" fillId="8" borderId="10" xfId="0" applyFont="1" applyFill="1" applyBorder="1" applyAlignment="1">
      <alignment horizontal="center" vertical="top" wrapText="1"/>
    </xf>
    <xf numFmtId="0" fontId="29" fillId="7" borderId="13" xfId="0" applyFont="1" applyFill="1" applyBorder="1" applyAlignment="1">
      <alignment horizontal="center" vertical="top" wrapText="1"/>
    </xf>
    <xf numFmtId="0" fontId="29" fillId="8" borderId="13" xfId="0" applyFont="1" applyFill="1" applyBorder="1" applyAlignment="1">
      <alignment horizontal="center" vertical="top" wrapText="1"/>
    </xf>
    <xf numFmtId="0" fontId="29" fillId="9" borderId="10" xfId="0" applyFont="1" applyFill="1" applyBorder="1" applyAlignment="1">
      <alignment horizontal="center" vertical="top" wrapText="1"/>
    </xf>
    <xf numFmtId="0" fontId="26" fillId="2" borderId="14" xfId="0" applyFont="1" applyFill="1" applyBorder="1" applyAlignment="1">
      <alignment vertical="top" wrapText="1"/>
    </xf>
    <xf numFmtId="0" fontId="26" fillId="2" borderId="13" xfId="2" applyFont="1" applyFill="1" applyBorder="1" applyAlignment="1">
      <alignment vertical="top" wrapText="1"/>
    </xf>
    <xf numFmtId="0" fontId="26" fillId="0" borderId="10" xfId="0" applyFont="1" applyBorder="1" applyAlignment="1">
      <alignment vertical="top" wrapText="1"/>
    </xf>
    <xf numFmtId="0" fontId="26" fillId="2" borderId="26" xfId="2" applyFont="1" applyFill="1" applyBorder="1" applyAlignment="1">
      <alignment vertical="top" wrapText="1"/>
    </xf>
    <xf numFmtId="0" fontId="26" fillId="2" borderId="13" xfId="4" applyFont="1" applyFill="1" applyBorder="1" applyAlignment="1">
      <alignment vertical="top" wrapText="1"/>
    </xf>
    <xf numFmtId="0" fontId="26" fillId="2" borderId="17" xfId="4" applyFont="1" applyFill="1" applyBorder="1" applyAlignment="1">
      <alignment vertical="top" wrapText="1"/>
    </xf>
    <xf numFmtId="0" fontId="26" fillId="0" borderId="10" xfId="2" applyFont="1" applyFill="1" applyBorder="1" applyAlignment="1">
      <alignment vertical="top" wrapText="1"/>
    </xf>
    <xf numFmtId="0" fontId="26" fillId="0" borderId="10" xfId="0" applyFont="1" applyFill="1" applyBorder="1" applyAlignment="1">
      <alignment horizontal="center" vertical="top" wrapText="1"/>
    </xf>
    <xf numFmtId="0" fontId="26" fillId="0" borderId="17" xfId="0" applyFont="1" applyFill="1" applyBorder="1" applyAlignment="1">
      <alignment vertical="top" wrapText="1"/>
    </xf>
    <xf numFmtId="0" fontId="26" fillId="0" borderId="17" xfId="2" applyFont="1" applyFill="1" applyBorder="1" applyAlignment="1">
      <alignment vertical="top" wrapText="1"/>
    </xf>
    <xf numFmtId="0" fontId="26" fillId="0" borderId="10" xfId="0" applyFont="1" applyFill="1" applyBorder="1" applyAlignment="1">
      <alignment vertical="top" wrapText="1"/>
    </xf>
    <xf numFmtId="0" fontId="26" fillId="0" borderId="10" xfId="2" applyFont="1" applyFill="1" applyBorder="1" applyAlignment="1">
      <alignment horizontal="left" vertical="top" wrapText="1"/>
    </xf>
    <xf numFmtId="0" fontId="26" fillId="0" borderId="10" xfId="0" applyFont="1" applyFill="1" applyBorder="1" applyAlignment="1">
      <alignment horizontal="left" vertical="top" wrapText="1"/>
    </xf>
    <xf numFmtId="0" fontId="26" fillId="0" borderId="10" xfId="5" applyFont="1" applyFill="1" applyBorder="1" applyAlignment="1">
      <alignment horizontal="left" vertical="top" wrapText="1"/>
    </xf>
    <xf numFmtId="0" fontId="26" fillId="0" borderId="10" xfId="0" applyFont="1" applyBorder="1" applyAlignment="1">
      <alignment horizontal="center" vertical="top" wrapText="1"/>
    </xf>
    <xf numFmtId="0" fontId="26" fillId="0" borderId="13" xfId="0" applyFont="1" applyFill="1" applyBorder="1" applyAlignment="1">
      <alignment vertical="top" wrapText="1"/>
    </xf>
    <xf numFmtId="0" fontId="26" fillId="0" borderId="13" xfId="0" applyFont="1" applyFill="1" applyBorder="1" applyAlignment="1">
      <alignment horizontal="center" vertical="top" wrapText="1"/>
    </xf>
    <xf numFmtId="0" fontId="30" fillId="2" borderId="0" xfId="0" applyFont="1" applyFill="1" applyAlignment="1">
      <alignment vertical="top"/>
    </xf>
    <xf numFmtId="0" fontId="30" fillId="2" borderId="0" xfId="0" applyFont="1" applyFill="1" applyBorder="1" applyAlignment="1">
      <alignment vertical="top" wrapText="1"/>
    </xf>
    <xf numFmtId="0" fontId="30" fillId="0" borderId="0" xfId="0" applyFont="1" applyFill="1" applyBorder="1" applyAlignment="1">
      <alignment vertical="top" wrapText="1"/>
    </xf>
    <xf numFmtId="0" fontId="30" fillId="0" borderId="0" xfId="0" applyFont="1" applyBorder="1" applyAlignment="1">
      <alignment vertical="top"/>
    </xf>
    <xf numFmtId="0" fontId="30" fillId="0" borderId="0" xfId="0" applyFont="1" applyAlignment="1">
      <alignment vertical="top"/>
    </xf>
    <xf numFmtId="0" fontId="30" fillId="2" borderId="0" xfId="0" applyFont="1" applyFill="1"/>
    <xf numFmtId="0" fontId="30" fillId="0" borderId="0" xfId="0" applyFont="1" applyAlignment="1">
      <alignment horizontal="center" vertical="top"/>
    </xf>
    <xf numFmtId="0" fontId="30" fillId="2" borderId="0" xfId="0" applyFont="1" applyFill="1" applyAlignment="1">
      <alignment vertical="top" wrapText="1"/>
    </xf>
    <xf numFmtId="0" fontId="30" fillId="0" borderId="0" xfId="0" applyFont="1" applyFill="1" applyAlignment="1">
      <alignment vertical="top" wrapText="1"/>
    </xf>
    <xf numFmtId="0" fontId="30" fillId="0" borderId="0" xfId="0" applyFont="1" applyAlignment="1">
      <alignment vertical="top" wrapText="1"/>
    </xf>
    <xf numFmtId="0" fontId="26" fillId="0" borderId="0" xfId="0" applyFont="1" applyAlignment="1">
      <alignment horizontal="center" vertical="top" wrapText="1"/>
    </xf>
    <xf numFmtId="0" fontId="8" fillId="2" borderId="8" xfId="0" applyFont="1" applyFill="1" applyBorder="1" applyAlignment="1">
      <alignment horizontal="right"/>
    </xf>
    <xf numFmtId="0" fontId="5" fillId="0" borderId="28" xfId="0" applyFont="1" applyBorder="1" applyAlignment="1">
      <alignment horizontal="center" vertical="top" wrapText="1"/>
    </xf>
    <xf numFmtId="0" fontId="5" fillId="0" borderId="29" xfId="0" applyFont="1" applyBorder="1" applyAlignment="1">
      <alignment horizontal="center" vertical="top" wrapText="1"/>
    </xf>
    <xf numFmtId="0" fontId="32" fillId="2" borderId="0" xfId="0" applyFont="1" applyFill="1"/>
    <xf numFmtId="0" fontId="32" fillId="2" borderId="0" xfId="0" applyFont="1" applyFill="1" applyAlignment="1">
      <alignment horizontal="center" vertical="top"/>
    </xf>
    <xf numFmtId="0" fontId="32" fillId="0" borderId="0" xfId="0" applyFont="1"/>
    <xf numFmtId="0" fontId="33" fillId="2" borderId="0" xfId="0" applyFont="1" applyFill="1" applyAlignment="1">
      <alignment vertical="center"/>
    </xf>
    <xf numFmtId="0" fontId="34" fillId="2" borderId="0" xfId="0" applyFont="1" applyFill="1"/>
    <xf numFmtId="0" fontId="32" fillId="2" borderId="0" xfId="0" applyFont="1" applyFill="1" applyBorder="1" applyAlignment="1">
      <alignment horizontal="center" vertical="top" wrapText="1"/>
    </xf>
    <xf numFmtId="0" fontId="32" fillId="2" borderId="0" xfId="0" applyFont="1" applyFill="1" applyBorder="1" applyAlignment="1">
      <alignment horizontal="center" vertical="top"/>
    </xf>
    <xf numFmtId="0" fontId="32" fillId="2" borderId="0" xfId="0" applyFont="1" applyFill="1" applyBorder="1" applyAlignment="1">
      <alignment horizontal="left"/>
    </xf>
    <xf numFmtId="0" fontId="32" fillId="0" borderId="0" xfId="0" applyFont="1" applyFill="1"/>
    <xf numFmtId="0" fontId="32" fillId="2" borderId="7" xfId="0" applyFont="1" applyFill="1" applyBorder="1" applyAlignment="1">
      <alignment horizontal="left" vertical="top"/>
    </xf>
    <xf numFmtId="0" fontId="32" fillId="2" borderId="0" xfId="0" applyFont="1" applyFill="1" applyBorder="1" applyAlignment="1">
      <alignment horizontal="left" wrapText="1"/>
    </xf>
    <xf numFmtId="0" fontId="32" fillId="2" borderId="0" xfId="0" applyFont="1" applyFill="1" applyBorder="1" applyAlignment="1">
      <alignment horizontal="left" vertical="top"/>
    </xf>
    <xf numFmtId="0" fontId="32" fillId="2" borderId="0" xfId="0" applyFont="1" applyFill="1" applyBorder="1" applyAlignment="1">
      <alignment horizontal="right" vertical="top"/>
    </xf>
    <xf numFmtId="0" fontId="37" fillId="3" borderId="28" xfId="0" applyFont="1" applyFill="1" applyBorder="1" applyAlignment="1">
      <alignment horizontal="center" vertical="top"/>
    </xf>
    <xf numFmtId="0" fontId="37" fillId="3" borderId="29" xfId="0" applyFont="1" applyFill="1" applyBorder="1" applyAlignment="1">
      <alignment horizontal="center" vertical="top"/>
    </xf>
    <xf numFmtId="0" fontId="37" fillId="3" borderId="27" xfId="0" applyFont="1" applyFill="1" applyBorder="1" applyAlignment="1">
      <alignment horizontal="center" vertical="top" wrapText="1"/>
    </xf>
    <xf numFmtId="0" fontId="37" fillId="3" borderId="28" xfId="0" applyFont="1" applyFill="1" applyBorder="1" applyAlignment="1">
      <alignment horizontal="center" vertical="top" wrapText="1"/>
    </xf>
    <xf numFmtId="0" fontId="37" fillId="3" borderId="29" xfId="0" applyFont="1" applyFill="1" applyBorder="1" applyAlignment="1">
      <alignment horizontal="center" vertical="top" wrapText="1"/>
    </xf>
    <xf numFmtId="0" fontId="32" fillId="2" borderId="4" xfId="0" applyFont="1" applyFill="1" applyBorder="1"/>
    <xf numFmtId="0" fontId="32" fillId="2" borderId="5" xfId="0" applyFont="1" applyFill="1" applyBorder="1"/>
    <xf numFmtId="0" fontId="35" fillId="2" borderId="5" xfId="0" applyFont="1" applyFill="1" applyBorder="1" applyAlignment="1">
      <alignment horizontal="right"/>
    </xf>
    <xf numFmtId="0" fontId="32" fillId="0" borderId="43" xfId="0" applyFont="1" applyBorder="1" applyAlignment="1">
      <alignment horizontal="center" vertical="top"/>
    </xf>
    <xf numFmtId="0" fontId="32" fillId="0" borderId="44" xfId="0" applyFont="1" applyBorder="1" applyAlignment="1">
      <alignment horizontal="center" vertical="top"/>
    </xf>
    <xf numFmtId="0" fontId="32" fillId="5" borderId="2" xfId="0" applyFont="1" applyFill="1" applyBorder="1"/>
    <xf numFmtId="0" fontId="32" fillId="5" borderId="3" xfId="0" applyFont="1" applyFill="1" applyBorder="1"/>
    <xf numFmtId="0" fontId="32" fillId="2" borderId="0" xfId="0" applyFont="1" applyFill="1" applyAlignment="1">
      <alignment vertical="top"/>
    </xf>
    <xf numFmtId="0" fontId="32" fillId="0" borderId="0" xfId="0" applyFont="1" applyAlignment="1">
      <alignment vertical="top"/>
    </xf>
    <xf numFmtId="164" fontId="32" fillId="10" borderId="42" xfId="0" applyNumberFormat="1" applyFont="1" applyFill="1" applyBorder="1" applyAlignment="1">
      <alignment horizontal="center" vertical="top"/>
    </xf>
    <xf numFmtId="0" fontId="32" fillId="0" borderId="50" xfId="0" applyFont="1" applyFill="1" applyBorder="1" applyAlignment="1">
      <alignment horizontal="center" vertical="top"/>
    </xf>
    <xf numFmtId="0" fontId="32" fillId="0" borderId="51" xfId="0" applyFont="1" applyFill="1" applyBorder="1" applyAlignment="1">
      <alignment horizontal="center" vertical="top"/>
    </xf>
    <xf numFmtId="164" fontId="32" fillId="2" borderId="20" xfId="0" applyNumberFormat="1" applyFont="1" applyFill="1" applyBorder="1" applyAlignment="1">
      <alignment horizontal="center" vertical="top"/>
    </xf>
    <xf numFmtId="0" fontId="32" fillId="2" borderId="21" xfId="0" applyFont="1" applyFill="1" applyBorder="1" applyAlignment="1">
      <alignment horizontal="center" vertical="top"/>
    </xf>
    <xf numFmtId="0" fontId="32" fillId="2" borderId="22" xfId="0" applyFont="1" applyFill="1" applyBorder="1" applyAlignment="1">
      <alignment horizontal="center" vertical="top"/>
    </xf>
    <xf numFmtId="0" fontId="32" fillId="4" borderId="0" xfId="0" applyFont="1" applyFill="1" applyBorder="1" applyAlignment="1">
      <alignment horizontal="center" vertical="top"/>
    </xf>
    <xf numFmtId="0" fontId="32" fillId="4" borderId="37" xfId="0" applyFont="1" applyFill="1" applyBorder="1" applyAlignment="1">
      <alignment horizontal="center" vertical="top"/>
    </xf>
    <xf numFmtId="0" fontId="32" fillId="2" borderId="10" xfId="0" applyFont="1" applyFill="1" applyBorder="1" applyAlignment="1">
      <alignment horizontal="center" vertical="top"/>
    </xf>
    <xf numFmtId="0" fontId="32" fillId="2" borderId="31" xfId="0" applyFont="1" applyFill="1" applyBorder="1" applyAlignment="1">
      <alignment horizontal="center" vertical="top"/>
    </xf>
    <xf numFmtId="0" fontId="32" fillId="2" borderId="41" xfId="0" applyFont="1" applyFill="1" applyBorder="1" applyAlignment="1">
      <alignment horizontal="center" vertical="top"/>
    </xf>
    <xf numFmtId="9" fontId="32" fillId="2" borderId="31" xfId="0" applyNumberFormat="1" applyFont="1" applyFill="1" applyBorder="1" applyAlignment="1">
      <alignment horizontal="center" vertical="top"/>
    </xf>
    <xf numFmtId="0" fontId="32" fillId="2" borderId="13" xfId="0" applyFont="1" applyFill="1" applyBorder="1" applyAlignment="1">
      <alignment horizontal="center" vertical="top"/>
    </xf>
    <xf numFmtId="0" fontId="32" fillId="2" borderId="47" xfId="0" applyFont="1" applyFill="1" applyBorder="1" applyAlignment="1">
      <alignment horizontal="center" vertical="top"/>
    </xf>
    <xf numFmtId="0" fontId="32" fillId="2" borderId="30" xfId="0" applyFont="1" applyFill="1" applyBorder="1" applyAlignment="1">
      <alignment horizontal="center" vertical="top"/>
    </xf>
    <xf numFmtId="9" fontId="32" fillId="2" borderId="47" xfId="0" applyNumberFormat="1" applyFont="1" applyFill="1" applyBorder="1" applyAlignment="1">
      <alignment horizontal="center" vertical="top"/>
    </xf>
    <xf numFmtId="164" fontId="32" fillId="10" borderId="20" xfId="0" applyNumberFormat="1" applyFont="1" applyFill="1" applyBorder="1" applyAlignment="1">
      <alignment horizontal="center" vertical="top"/>
    </xf>
    <xf numFmtId="0" fontId="32" fillId="0" borderId="21" xfId="0" applyFont="1" applyFill="1" applyBorder="1" applyAlignment="1">
      <alignment horizontal="center" vertical="top"/>
    </xf>
    <xf numFmtId="0" fontId="32" fillId="0" borderId="22" xfId="0" applyFont="1" applyFill="1" applyBorder="1" applyAlignment="1">
      <alignment horizontal="center" vertical="top"/>
    </xf>
    <xf numFmtId="0" fontId="32" fillId="10" borderId="20" xfId="0" applyFont="1" applyFill="1" applyBorder="1" applyAlignment="1">
      <alignment horizontal="center" vertical="top"/>
    </xf>
    <xf numFmtId="0" fontId="32" fillId="10" borderId="21" xfId="0" applyFont="1" applyFill="1" applyBorder="1" applyAlignment="1">
      <alignment horizontal="center" vertical="top"/>
    </xf>
    <xf numFmtId="9" fontId="32" fillId="10" borderId="22" xfId="0" applyNumberFormat="1" applyFont="1" applyFill="1" applyBorder="1" applyAlignment="1">
      <alignment horizontal="center" vertical="top"/>
    </xf>
    <xf numFmtId="0" fontId="32" fillId="2" borderId="20" xfId="0" applyFont="1" applyFill="1" applyBorder="1" applyAlignment="1">
      <alignment horizontal="center" vertical="top"/>
    </xf>
    <xf numFmtId="9" fontId="32" fillId="2" borderId="22" xfId="0" applyNumberFormat="1" applyFont="1" applyFill="1" applyBorder="1" applyAlignment="1">
      <alignment horizontal="center" vertical="top"/>
    </xf>
    <xf numFmtId="164" fontId="32" fillId="2" borderId="41" xfId="0" applyNumberFormat="1" applyFont="1" applyFill="1" applyBorder="1" applyAlignment="1">
      <alignment horizontal="center" vertical="top"/>
    </xf>
    <xf numFmtId="0" fontId="32" fillId="5" borderId="5" xfId="0" applyFont="1" applyFill="1" applyBorder="1"/>
    <xf numFmtId="0" fontId="32" fillId="5" borderId="6" xfId="0" applyFont="1" applyFill="1" applyBorder="1"/>
    <xf numFmtId="0" fontId="32" fillId="10" borderId="41" xfId="0" applyFont="1" applyFill="1" applyBorder="1" applyAlignment="1">
      <alignment horizontal="center" vertical="top"/>
    </xf>
    <xf numFmtId="0" fontId="32" fillId="10" borderId="10" xfId="0" applyFont="1" applyFill="1" applyBorder="1" applyAlignment="1">
      <alignment horizontal="center" vertical="top"/>
    </xf>
    <xf numFmtId="9" fontId="32" fillId="10" borderId="31" xfId="0" applyNumberFormat="1" applyFont="1" applyFill="1" applyBorder="1" applyAlignment="1">
      <alignment horizontal="center" vertical="top"/>
    </xf>
    <xf numFmtId="0" fontId="32" fillId="9" borderId="10" xfId="0" applyFont="1" applyFill="1" applyBorder="1" applyAlignment="1">
      <alignment horizontal="center" vertical="top"/>
    </xf>
    <xf numFmtId="0" fontId="32" fillId="9" borderId="30" xfId="0" applyFont="1" applyFill="1" applyBorder="1" applyAlignment="1">
      <alignment horizontal="center" vertical="top"/>
    </xf>
    <xf numFmtId="0" fontId="32" fillId="9" borderId="13" xfId="0" applyFont="1" applyFill="1" applyBorder="1" applyAlignment="1">
      <alignment horizontal="center" vertical="top"/>
    </xf>
    <xf numFmtId="9" fontId="32" fillId="9" borderId="31" xfId="0" applyNumberFormat="1" applyFont="1" applyFill="1" applyBorder="1" applyAlignment="1">
      <alignment horizontal="center" vertical="top"/>
    </xf>
    <xf numFmtId="0" fontId="32" fillId="9" borderId="14" xfId="0" applyFont="1" applyFill="1" applyBorder="1" applyAlignment="1">
      <alignment horizontal="left" vertical="top" wrapText="1" indent="1"/>
    </xf>
    <xf numFmtId="0" fontId="32" fillId="9" borderId="15" xfId="0" applyFont="1" applyFill="1" applyBorder="1" applyAlignment="1">
      <alignment horizontal="left" vertical="top" wrapText="1" indent="1"/>
    </xf>
    <xf numFmtId="0" fontId="32" fillId="9" borderId="16" xfId="0" applyFont="1" applyFill="1" applyBorder="1" applyAlignment="1">
      <alignment horizontal="left" vertical="top" wrapText="1" indent="1"/>
    </xf>
    <xf numFmtId="0" fontId="32" fillId="2" borderId="43" xfId="0" applyFont="1" applyFill="1" applyBorder="1" applyAlignment="1">
      <alignment horizontal="center" vertical="top"/>
    </xf>
    <xf numFmtId="0" fontId="32" fillId="2" borderId="44" xfId="0" applyFont="1" applyFill="1" applyBorder="1" applyAlignment="1">
      <alignment horizontal="center" vertical="top"/>
    </xf>
    <xf numFmtId="0" fontId="32" fillId="10" borderId="45" xfId="0" applyFont="1" applyFill="1" applyBorder="1" applyAlignment="1">
      <alignment horizontal="center" vertical="top"/>
    </xf>
    <xf numFmtId="0" fontId="32" fillId="10" borderId="43" xfId="0" applyFont="1" applyFill="1" applyBorder="1" applyAlignment="1">
      <alignment horizontal="center" vertical="top"/>
    </xf>
    <xf numFmtId="9" fontId="32" fillId="10" borderId="44" xfId="0" applyNumberFormat="1" applyFont="1" applyFill="1" applyBorder="1" applyAlignment="1">
      <alignment horizontal="center" vertical="top"/>
    </xf>
    <xf numFmtId="0" fontId="32" fillId="5" borderId="8" xfId="0" applyFont="1" applyFill="1" applyBorder="1"/>
    <xf numFmtId="0" fontId="32" fillId="5" borderId="9" xfId="0" applyFont="1" applyFill="1" applyBorder="1"/>
    <xf numFmtId="0" fontId="32" fillId="0" borderId="20" xfId="0" applyFont="1" applyFill="1" applyBorder="1" applyAlignment="1">
      <alignment horizontal="center" vertical="top"/>
    </xf>
    <xf numFmtId="0" fontId="32" fillId="0" borderId="10" xfId="0" applyFont="1" applyFill="1" applyBorder="1" applyAlignment="1">
      <alignment horizontal="center" vertical="top"/>
    </xf>
    <xf numFmtId="0" fontId="32" fillId="0" borderId="31" xfId="0" applyFont="1" applyFill="1" applyBorder="1" applyAlignment="1">
      <alignment horizontal="center" vertical="top"/>
    </xf>
    <xf numFmtId="0" fontId="32" fillId="0" borderId="43" xfId="0" applyFont="1" applyFill="1" applyBorder="1" applyAlignment="1">
      <alignment horizontal="center" vertical="top"/>
    </xf>
    <xf numFmtId="0" fontId="32" fillId="0" borderId="44" xfId="0" applyFont="1" applyFill="1" applyBorder="1" applyAlignment="1">
      <alignment horizontal="center" vertical="top"/>
    </xf>
    <xf numFmtId="0" fontId="32" fillId="2" borderId="45" xfId="0" applyFont="1" applyFill="1" applyBorder="1" applyAlignment="1">
      <alignment horizontal="center" vertical="top"/>
    </xf>
    <xf numFmtId="9" fontId="32" fillId="2" borderId="44" xfId="0" applyNumberFormat="1" applyFont="1" applyFill="1" applyBorder="1" applyAlignment="1">
      <alignment horizontal="center" vertical="top"/>
    </xf>
    <xf numFmtId="0" fontId="32" fillId="9" borderId="17" xfId="0" applyFont="1" applyFill="1" applyBorder="1" applyAlignment="1">
      <alignment horizontal="center" vertical="top"/>
    </xf>
    <xf numFmtId="9" fontId="32" fillId="9" borderId="17" xfId="0" applyNumberFormat="1" applyFont="1" applyFill="1" applyBorder="1" applyAlignment="1">
      <alignment horizontal="center" vertical="top"/>
    </xf>
    <xf numFmtId="9" fontId="32" fillId="9" borderId="13" xfId="0" applyNumberFormat="1" applyFont="1" applyFill="1" applyBorder="1" applyAlignment="1">
      <alignment horizontal="center" vertical="top"/>
    </xf>
    <xf numFmtId="164" fontId="32" fillId="2" borderId="42" xfId="0" applyNumberFormat="1" applyFont="1" applyFill="1" applyBorder="1" applyAlignment="1">
      <alignment horizontal="center" vertical="top"/>
    </xf>
    <xf numFmtId="0" fontId="32" fillId="2" borderId="50" xfId="0" applyFont="1" applyFill="1" applyBorder="1" applyAlignment="1">
      <alignment horizontal="center" vertical="top"/>
    </xf>
    <xf numFmtId="0" fontId="32" fillId="2" borderId="51" xfId="0" applyFont="1" applyFill="1" applyBorder="1" applyAlignment="1">
      <alignment horizontal="center" vertical="top"/>
    </xf>
    <xf numFmtId="0" fontId="32" fillId="2" borderId="42" xfId="0" applyFont="1" applyFill="1" applyBorder="1" applyAlignment="1">
      <alignment horizontal="center" vertical="top"/>
    </xf>
    <xf numFmtId="9" fontId="32" fillId="2" borderId="51" xfId="0" applyNumberFormat="1" applyFont="1" applyFill="1" applyBorder="1" applyAlignment="1">
      <alignment horizontal="center" vertical="top"/>
    </xf>
    <xf numFmtId="164" fontId="32" fillId="10" borderId="27" xfId="0" applyNumberFormat="1" applyFont="1" applyFill="1" applyBorder="1" applyAlignment="1">
      <alignment horizontal="center" vertical="top"/>
    </xf>
    <xf numFmtId="0" fontId="32" fillId="2" borderId="28" xfId="0" applyFont="1" applyFill="1" applyBorder="1" applyAlignment="1">
      <alignment horizontal="center" vertical="top"/>
    </xf>
    <xf numFmtId="0" fontId="32" fillId="2" borderId="29" xfId="0" applyFont="1" applyFill="1" applyBorder="1" applyAlignment="1">
      <alignment horizontal="center" vertical="top"/>
    </xf>
    <xf numFmtId="0" fontId="32" fillId="10" borderId="27" xfId="0" applyFont="1" applyFill="1" applyBorder="1" applyAlignment="1">
      <alignment horizontal="center" vertical="top"/>
    </xf>
    <xf numFmtId="0" fontId="32" fillId="10" borderId="28" xfId="0" applyFont="1" applyFill="1" applyBorder="1" applyAlignment="1">
      <alignment horizontal="center" vertical="top"/>
    </xf>
    <xf numFmtId="9" fontId="32" fillId="10" borderId="29" xfId="0" applyNumberFormat="1" applyFont="1" applyFill="1" applyBorder="1" applyAlignment="1">
      <alignment horizontal="center" vertical="top"/>
    </xf>
    <xf numFmtId="164" fontId="32" fillId="2" borderId="27" xfId="0" applyNumberFormat="1" applyFont="1" applyFill="1" applyBorder="1" applyAlignment="1">
      <alignment horizontal="center" vertical="top"/>
    </xf>
    <xf numFmtId="0" fontId="32" fillId="2" borderId="27" xfId="0" applyFont="1" applyFill="1" applyBorder="1" applyAlignment="1">
      <alignment horizontal="center" vertical="top"/>
    </xf>
    <xf numFmtId="9" fontId="32" fillId="2" borderId="29" xfId="0" applyNumberFormat="1" applyFont="1" applyFill="1" applyBorder="1" applyAlignment="1">
      <alignment horizontal="center" vertical="top"/>
    </xf>
    <xf numFmtId="0" fontId="32" fillId="10" borderId="52" xfId="0" applyFont="1" applyFill="1" applyBorder="1" applyAlignment="1">
      <alignment horizontal="center" vertical="top"/>
    </xf>
    <xf numFmtId="0" fontId="32" fillId="10" borderId="40" xfId="0" applyFont="1" applyFill="1" applyBorder="1" applyAlignment="1">
      <alignment horizontal="center" vertical="top"/>
    </xf>
    <xf numFmtId="9" fontId="32" fillId="10" borderId="48" xfId="0" applyNumberFormat="1" applyFont="1" applyFill="1" applyBorder="1" applyAlignment="1">
      <alignment horizontal="center" vertical="top"/>
    </xf>
    <xf numFmtId="0" fontId="32" fillId="4" borderId="2" xfId="0" applyFont="1" applyFill="1" applyBorder="1" applyAlignment="1">
      <alignment horizontal="center" vertical="top"/>
    </xf>
    <xf numFmtId="0" fontId="32" fillId="4" borderId="3" xfId="0" applyFont="1" applyFill="1" applyBorder="1" applyAlignment="1">
      <alignment horizontal="center" vertical="top"/>
    </xf>
    <xf numFmtId="164" fontId="32" fillId="9" borderId="17" xfId="0" applyNumberFormat="1" applyFont="1" applyFill="1" applyBorder="1" applyAlignment="1">
      <alignment horizontal="center" vertical="top"/>
    </xf>
    <xf numFmtId="164" fontId="32" fillId="9" borderId="13" xfId="0" applyNumberFormat="1" applyFont="1" applyFill="1" applyBorder="1" applyAlignment="1">
      <alignment horizontal="center" vertical="top"/>
    </xf>
    <xf numFmtId="9" fontId="32" fillId="0" borderId="22" xfId="0" applyNumberFormat="1" applyFont="1" applyFill="1" applyBorder="1" applyAlignment="1">
      <alignment horizontal="center" vertical="top"/>
    </xf>
    <xf numFmtId="0" fontId="32" fillId="0" borderId="41" xfId="0" applyFont="1" applyFill="1" applyBorder="1" applyAlignment="1">
      <alignment horizontal="center" vertical="top"/>
    </xf>
    <xf numFmtId="9" fontId="32" fillId="0" borderId="31" xfId="0" applyNumberFormat="1" applyFont="1" applyFill="1" applyBorder="1" applyAlignment="1">
      <alignment horizontal="center" vertical="top"/>
    </xf>
    <xf numFmtId="0" fontId="32" fillId="9" borderId="41" xfId="0" applyFont="1" applyFill="1" applyBorder="1" applyAlignment="1">
      <alignment horizontal="center" vertical="top"/>
    </xf>
    <xf numFmtId="0" fontId="32" fillId="9" borderId="31" xfId="0" applyFont="1" applyFill="1" applyBorder="1" applyAlignment="1">
      <alignment horizontal="center" vertical="top"/>
    </xf>
    <xf numFmtId="0" fontId="32" fillId="2" borderId="0" xfId="0" applyFont="1" applyFill="1" applyBorder="1"/>
    <xf numFmtId="0" fontId="32" fillId="2" borderId="0" xfId="0" applyFont="1" applyFill="1" applyBorder="1" applyAlignment="1">
      <alignment vertical="top" wrapText="1"/>
    </xf>
    <xf numFmtId="0" fontId="40" fillId="2" borderId="0" xfId="0" applyFont="1" applyFill="1"/>
    <xf numFmtId="0" fontId="32" fillId="2" borderId="0" xfId="0" applyFont="1" applyFill="1" applyAlignment="1">
      <alignment vertical="top" wrapText="1"/>
    </xf>
    <xf numFmtId="0" fontId="32" fillId="0" borderId="0" xfId="0" applyFont="1" applyAlignment="1">
      <alignment horizontal="center" vertical="top"/>
    </xf>
    <xf numFmtId="0" fontId="6" fillId="0" borderId="10" xfId="0" applyFont="1" applyFill="1" applyBorder="1" applyAlignment="1">
      <alignment horizontal="left" vertical="top" wrapText="1"/>
    </xf>
    <xf numFmtId="0" fontId="32" fillId="10" borderId="21" xfId="0" applyFont="1" applyFill="1" applyBorder="1" applyAlignment="1">
      <alignment horizontal="center" vertical="top"/>
    </xf>
    <xf numFmtId="0" fontId="32" fillId="10" borderId="20" xfId="0" applyFont="1" applyFill="1" applyBorder="1" applyAlignment="1">
      <alignment horizontal="center" vertical="top"/>
    </xf>
    <xf numFmtId="0" fontId="32" fillId="2" borderId="10" xfId="0" applyFont="1" applyFill="1" applyBorder="1" applyAlignment="1">
      <alignment horizontal="center" vertical="top"/>
    </xf>
    <xf numFmtId="9" fontId="32" fillId="2" borderId="31" xfId="0" applyNumberFormat="1" applyFont="1" applyFill="1" applyBorder="1" applyAlignment="1">
      <alignment horizontal="center" vertical="top"/>
    </xf>
    <xf numFmtId="0" fontId="32" fillId="2" borderId="41" xfId="0" applyFont="1" applyFill="1" applyBorder="1" applyAlignment="1">
      <alignment horizontal="center" vertical="top"/>
    </xf>
    <xf numFmtId="0" fontId="32" fillId="2" borderId="21" xfId="0" applyFont="1" applyFill="1" applyBorder="1" applyAlignment="1">
      <alignment horizontal="center" vertical="top"/>
    </xf>
    <xf numFmtId="0" fontId="32" fillId="2" borderId="22" xfId="0" applyFont="1" applyFill="1" applyBorder="1" applyAlignment="1">
      <alignment horizontal="center" vertical="top"/>
    </xf>
    <xf numFmtId="0" fontId="32" fillId="2" borderId="31" xfId="0" applyFont="1" applyFill="1" applyBorder="1" applyAlignment="1">
      <alignment horizontal="center" vertical="top"/>
    </xf>
    <xf numFmtId="9" fontId="32" fillId="10" borderId="22" xfId="0" applyNumberFormat="1" applyFont="1" applyFill="1" applyBorder="1" applyAlignment="1">
      <alignment horizontal="center" vertical="top"/>
    </xf>
    <xf numFmtId="0" fontId="32" fillId="0" borderId="21" xfId="0" applyFont="1" applyFill="1" applyBorder="1" applyAlignment="1">
      <alignment horizontal="center" vertical="top"/>
    </xf>
    <xf numFmtId="0" fontId="32" fillId="4" borderId="53" xfId="0" applyFont="1" applyFill="1" applyBorder="1" applyAlignment="1">
      <alignment horizontal="center" vertical="top"/>
    </xf>
    <xf numFmtId="0" fontId="32" fillId="4" borderId="12" xfId="0" applyFont="1" applyFill="1" applyBorder="1" applyAlignment="1">
      <alignment horizontal="center" vertical="top"/>
    </xf>
    <xf numFmtId="0" fontId="32" fillId="4" borderId="54" xfId="0" applyFont="1" applyFill="1" applyBorder="1" applyAlignment="1">
      <alignment horizontal="center" vertical="top"/>
    </xf>
    <xf numFmtId="0" fontId="32" fillId="4" borderId="0" xfId="0" applyFont="1" applyFill="1" applyBorder="1" applyAlignment="1">
      <alignment horizontal="center" vertical="top"/>
    </xf>
    <xf numFmtId="0" fontId="32" fillId="4" borderId="37" xfId="0" applyFont="1" applyFill="1" applyBorder="1" applyAlignment="1">
      <alignment horizontal="center" vertical="top"/>
    </xf>
    <xf numFmtId="0" fontId="32" fillId="2" borderId="0" xfId="0" applyFont="1" applyFill="1" applyAlignment="1">
      <alignment vertical="top"/>
    </xf>
    <xf numFmtId="0" fontId="32" fillId="0" borderId="21" xfId="0" applyFont="1" applyFill="1" applyBorder="1" applyAlignment="1">
      <alignment horizontal="center" vertical="top"/>
    </xf>
    <xf numFmtId="0" fontId="32" fillId="2" borderId="21" xfId="0" applyFont="1" applyFill="1" applyBorder="1" applyAlignment="1">
      <alignment horizontal="center" vertical="top"/>
    </xf>
    <xf numFmtId="0" fontId="32" fillId="2" borderId="10" xfId="0" applyFont="1" applyFill="1" applyBorder="1" applyAlignment="1">
      <alignment horizontal="center" vertical="top"/>
    </xf>
    <xf numFmtId="0" fontId="32" fillId="4" borderId="0" xfId="0" applyFont="1" applyFill="1" applyBorder="1" applyAlignment="1">
      <alignment horizontal="center" vertical="top"/>
    </xf>
    <xf numFmtId="0" fontId="32" fillId="4" borderId="37" xfId="0" applyFont="1" applyFill="1" applyBorder="1" applyAlignment="1">
      <alignment horizontal="center" vertical="top"/>
    </xf>
    <xf numFmtId="0" fontId="32" fillId="0" borderId="10" xfId="0" applyFont="1" applyFill="1" applyBorder="1" applyAlignment="1">
      <alignment horizontal="center" vertical="top"/>
    </xf>
    <xf numFmtId="0" fontId="32" fillId="0" borderId="20" xfId="0" applyFont="1" applyFill="1" applyBorder="1" applyAlignment="1">
      <alignment horizontal="center" vertical="top"/>
    </xf>
    <xf numFmtId="0" fontId="32" fillId="0" borderId="13" xfId="0" applyFont="1" applyFill="1" applyBorder="1" applyAlignment="1">
      <alignment horizontal="center" vertical="top"/>
    </xf>
    <xf numFmtId="0" fontId="32" fillId="0" borderId="47" xfId="0" applyFont="1" applyFill="1" applyBorder="1" applyAlignment="1">
      <alignment horizontal="center" vertical="top"/>
    </xf>
    <xf numFmtId="9" fontId="32" fillId="2" borderId="31" xfId="0" applyNumberFormat="1" applyFont="1" applyFill="1" applyBorder="1" applyAlignment="1">
      <alignment horizontal="center" vertical="top"/>
    </xf>
    <xf numFmtId="0" fontId="32" fillId="2" borderId="41" xfId="0" applyFont="1" applyFill="1" applyBorder="1" applyAlignment="1">
      <alignment horizontal="center" vertical="top"/>
    </xf>
    <xf numFmtId="0" fontId="32" fillId="2" borderId="22" xfId="0" applyFont="1" applyFill="1" applyBorder="1" applyAlignment="1">
      <alignment horizontal="center" vertical="top"/>
    </xf>
    <xf numFmtId="0" fontId="32" fillId="0" borderId="31" xfId="0" applyFont="1" applyFill="1" applyBorder="1" applyAlignment="1">
      <alignment horizontal="center" vertical="top"/>
    </xf>
    <xf numFmtId="0" fontId="6" fillId="0" borderId="10" xfId="0" applyFont="1" applyFill="1" applyBorder="1" applyAlignment="1">
      <alignment vertical="top" wrapText="1"/>
    </xf>
    <xf numFmtId="0" fontId="6" fillId="0" borderId="10" xfId="2" applyFont="1" applyFill="1" applyBorder="1" applyAlignment="1">
      <alignment vertical="top" wrapText="1"/>
    </xf>
    <xf numFmtId="164" fontId="32" fillId="9" borderId="45" xfId="0" applyNumberFormat="1" applyFont="1" applyFill="1" applyBorder="1" applyAlignment="1">
      <alignment horizontal="center" vertical="top"/>
    </xf>
    <xf numFmtId="0" fontId="32" fillId="9" borderId="43" xfId="0" applyFont="1" applyFill="1" applyBorder="1" applyAlignment="1">
      <alignment horizontal="left" vertical="top" wrapText="1" indent="1"/>
    </xf>
    <xf numFmtId="0" fontId="32" fillId="9" borderId="43" xfId="0" applyFont="1" applyFill="1" applyBorder="1" applyAlignment="1">
      <alignment horizontal="center" vertical="top"/>
    </xf>
    <xf numFmtId="0" fontId="32" fillId="9" borderId="45" xfId="0" applyFont="1" applyFill="1" applyBorder="1" applyAlignment="1">
      <alignment horizontal="center" vertical="top"/>
    </xf>
    <xf numFmtId="9" fontId="32" fillId="9" borderId="44" xfId="0" applyNumberFormat="1" applyFont="1" applyFill="1" applyBorder="1" applyAlignment="1">
      <alignment horizontal="center" vertical="top"/>
    </xf>
    <xf numFmtId="0" fontId="6" fillId="2" borderId="10" xfId="0" applyFont="1" applyFill="1" applyBorder="1" applyAlignment="1">
      <alignment vertical="top" wrapText="1"/>
    </xf>
    <xf numFmtId="0" fontId="5" fillId="9" borderId="43" xfId="0" applyFont="1" applyFill="1" applyBorder="1" applyAlignment="1">
      <alignment horizontal="left" vertical="top" wrapText="1" indent="1"/>
    </xf>
    <xf numFmtId="9" fontId="6" fillId="0" borderId="21" xfId="0" applyNumberFormat="1" applyFont="1" applyFill="1" applyBorder="1" applyAlignment="1">
      <alignment horizontal="center"/>
    </xf>
    <xf numFmtId="0" fontId="6" fillId="0" borderId="21" xfId="0" applyFont="1" applyFill="1" applyBorder="1" applyAlignment="1">
      <alignment horizontal="center"/>
    </xf>
    <xf numFmtId="0" fontId="6" fillId="0" borderId="22" xfId="0" applyFont="1" applyFill="1" applyBorder="1" applyAlignment="1">
      <alignment horizontal="center"/>
    </xf>
    <xf numFmtId="9" fontId="20" fillId="0" borderId="40" xfId="0" applyNumberFormat="1" applyFont="1" applyBorder="1" applyAlignment="1">
      <alignment horizontal="center" vertical="top"/>
    </xf>
    <xf numFmtId="0" fontId="20" fillId="0" borderId="40" xfId="0" applyFont="1" applyBorder="1" applyAlignment="1">
      <alignment horizontal="center" vertical="top"/>
    </xf>
    <xf numFmtId="0" fontId="20" fillId="0" borderId="48" xfId="0" applyFont="1" applyBorder="1" applyAlignment="1">
      <alignment horizontal="center" vertical="top"/>
    </xf>
    <xf numFmtId="9" fontId="20" fillId="10" borderId="17" xfId="0" applyNumberFormat="1" applyFont="1" applyFill="1" applyBorder="1" applyAlignment="1">
      <alignment horizontal="center" vertical="top"/>
    </xf>
    <xf numFmtId="0" fontId="20" fillId="10" borderId="17" xfId="0" applyFont="1" applyFill="1" applyBorder="1" applyAlignment="1">
      <alignment horizontal="center" vertical="top"/>
    </xf>
    <xf numFmtId="0" fontId="20" fillId="10" borderId="62" xfId="0" applyFont="1" applyFill="1" applyBorder="1" applyAlignment="1">
      <alignment horizontal="center" vertical="top"/>
    </xf>
    <xf numFmtId="164" fontId="20" fillId="10" borderId="33" xfId="0" applyNumberFormat="1" applyFont="1" applyFill="1" applyBorder="1" applyAlignment="1">
      <alignment horizontal="center" vertical="top"/>
    </xf>
    <xf numFmtId="9" fontId="20" fillId="10" borderId="13" xfId="0" applyNumberFormat="1" applyFont="1" applyFill="1" applyBorder="1" applyAlignment="1">
      <alignment horizontal="center" vertical="top"/>
    </xf>
    <xf numFmtId="0" fontId="20" fillId="10" borderId="13" xfId="0" applyFont="1" applyFill="1" applyBorder="1" applyAlignment="1">
      <alignment horizontal="center" vertical="top"/>
    </xf>
    <xf numFmtId="0" fontId="20" fillId="10" borderId="47" xfId="0" applyFont="1" applyFill="1" applyBorder="1" applyAlignment="1">
      <alignment horizontal="center" vertical="top"/>
    </xf>
    <xf numFmtId="9" fontId="20" fillId="2" borderId="10" xfId="0" applyNumberFormat="1" applyFont="1" applyFill="1" applyBorder="1" applyAlignment="1">
      <alignment horizontal="center" vertical="top"/>
    </xf>
    <xf numFmtId="0" fontId="20" fillId="2" borderId="10" xfId="0" applyFont="1" applyFill="1" applyBorder="1" applyAlignment="1">
      <alignment horizontal="center" vertical="top"/>
    </xf>
    <xf numFmtId="0" fontId="20" fillId="2" borderId="31" xfId="0" applyFont="1" applyFill="1" applyBorder="1" applyAlignment="1">
      <alignment horizontal="center" vertical="top"/>
    </xf>
    <xf numFmtId="9" fontId="20" fillId="2" borderId="43" xfId="0" applyNumberFormat="1" applyFont="1" applyFill="1" applyBorder="1" applyAlignment="1">
      <alignment horizontal="center" vertical="top"/>
    </xf>
    <xf numFmtId="0" fontId="20" fillId="2" borderId="43" xfId="0" applyFont="1" applyFill="1" applyBorder="1" applyAlignment="1">
      <alignment horizontal="center" vertical="top"/>
    </xf>
    <xf numFmtId="0" fontId="20" fillId="2" borderId="44" xfId="0" applyFont="1" applyFill="1" applyBorder="1" applyAlignment="1">
      <alignment horizontal="center" vertical="top"/>
    </xf>
    <xf numFmtId="0" fontId="32" fillId="2" borderId="10" xfId="0" applyFont="1" applyFill="1" applyBorder="1" applyAlignment="1">
      <alignment horizontal="center" vertical="top"/>
    </xf>
    <xf numFmtId="0" fontId="32" fillId="4" borderId="0" xfId="0" applyFont="1" applyFill="1" applyBorder="1" applyAlignment="1">
      <alignment horizontal="center" vertical="top"/>
    </xf>
    <xf numFmtId="0" fontId="32" fillId="4" borderId="37" xfId="0" applyFont="1" applyFill="1" applyBorder="1" applyAlignment="1">
      <alignment horizontal="center" vertical="top"/>
    </xf>
    <xf numFmtId="0" fontId="32" fillId="9" borderId="10" xfId="0" applyFont="1" applyFill="1" applyBorder="1" applyAlignment="1">
      <alignment horizontal="left" vertical="top" wrapText="1" indent="1"/>
    </xf>
    <xf numFmtId="0" fontId="32" fillId="0" borderId="10" xfId="0" applyFont="1" applyFill="1" applyBorder="1" applyAlignment="1">
      <alignment horizontal="center" vertical="top"/>
    </xf>
    <xf numFmtId="0" fontId="32" fillId="2" borderId="31" xfId="0" applyFont="1" applyFill="1" applyBorder="1" applyAlignment="1">
      <alignment horizontal="center" vertical="top"/>
    </xf>
    <xf numFmtId="9" fontId="32" fillId="2" borderId="31" xfId="0" applyNumberFormat="1" applyFont="1" applyFill="1" applyBorder="1" applyAlignment="1">
      <alignment horizontal="center" vertical="top"/>
    </xf>
    <xf numFmtId="0" fontId="32" fillId="2" borderId="41" xfId="0" applyFont="1" applyFill="1" applyBorder="1" applyAlignment="1">
      <alignment horizontal="center" vertical="top"/>
    </xf>
    <xf numFmtId="164" fontId="20" fillId="2" borderId="41" xfId="0" applyNumberFormat="1" applyFont="1" applyFill="1" applyBorder="1" applyAlignment="1">
      <alignment horizontal="center" vertical="top"/>
    </xf>
    <xf numFmtId="164" fontId="20" fillId="2" borderId="33" xfId="0" applyNumberFormat="1" applyFont="1" applyFill="1" applyBorder="1" applyAlignment="1">
      <alignment horizontal="center" vertical="top"/>
    </xf>
    <xf numFmtId="0" fontId="6" fillId="2" borderId="18" xfId="0" applyFont="1" applyFill="1" applyBorder="1" applyAlignment="1">
      <alignment vertical="top" wrapText="1"/>
    </xf>
    <xf numFmtId="0" fontId="6" fillId="2" borderId="23" xfId="0" applyFont="1" applyFill="1" applyBorder="1" applyAlignment="1">
      <alignment vertical="top" wrapText="1"/>
    </xf>
    <xf numFmtId="0" fontId="6" fillId="0" borderId="10" xfId="5" applyFont="1" applyFill="1" applyBorder="1" applyAlignment="1">
      <alignment horizontal="left" vertical="top" wrapText="1"/>
    </xf>
    <xf numFmtId="0" fontId="32" fillId="5" borderId="5" xfId="0" applyFont="1" applyFill="1" applyBorder="1"/>
    <xf numFmtId="0" fontId="32" fillId="4" borderId="43" xfId="0" applyFont="1" applyFill="1" applyBorder="1" applyAlignment="1">
      <alignment horizontal="center" vertical="top"/>
    </xf>
    <xf numFmtId="0" fontId="32" fillId="4" borderId="44" xfId="0" applyFont="1" applyFill="1" applyBorder="1" applyAlignment="1">
      <alignment horizontal="center" vertical="top"/>
    </xf>
    <xf numFmtId="9" fontId="32" fillId="9" borderId="47" xfId="0" applyNumberFormat="1" applyFont="1" applyFill="1" applyBorder="1" applyAlignment="1">
      <alignment horizontal="center" vertical="top"/>
    </xf>
    <xf numFmtId="0" fontId="5" fillId="2" borderId="10" xfId="0" applyFont="1" applyFill="1" applyBorder="1" applyAlignment="1">
      <alignment horizontal="center" vertical="top"/>
    </xf>
    <xf numFmtId="9" fontId="32" fillId="10" borderId="31" xfId="0" applyNumberFormat="1" applyFont="1" applyFill="1" applyBorder="1" applyAlignment="1">
      <alignment horizontal="center" vertical="top"/>
    </xf>
    <xf numFmtId="0" fontId="32" fillId="10" borderId="10" xfId="0" applyFont="1" applyFill="1" applyBorder="1" applyAlignment="1">
      <alignment horizontal="center" vertical="top"/>
    </xf>
    <xf numFmtId="0" fontId="32" fillId="10" borderId="41" xfId="0" applyFont="1" applyFill="1" applyBorder="1" applyAlignment="1">
      <alignment horizontal="center" vertical="top"/>
    </xf>
    <xf numFmtId="0" fontId="32" fillId="2" borderId="10" xfId="0" applyFont="1" applyFill="1" applyBorder="1" applyAlignment="1">
      <alignment horizontal="center" vertical="top"/>
    </xf>
    <xf numFmtId="0" fontId="32" fillId="2" borderId="43" xfId="0" applyFont="1" applyFill="1" applyBorder="1" applyAlignment="1">
      <alignment horizontal="center" vertical="top"/>
    </xf>
    <xf numFmtId="0" fontId="32" fillId="2" borderId="31" xfId="0" applyFont="1" applyFill="1" applyBorder="1" applyAlignment="1">
      <alignment horizontal="center" vertical="top"/>
    </xf>
    <xf numFmtId="9" fontId="32" fillId="10" borderId="22" xfId="0" applyNumberFormat="1" applyFont="1" applyFill="1" applyBorder="1" applyAlignment="1">
      <alignment horizontal="center" vertical="top"/>
    </xf>
    <xf numFmtId="0" fontId="32" fillId="10" borderId="21" xfId="0" applyFont="1" applyFill="1" applyBorder="1" applyAlignment="1">
      <alignment horizontal="center" vertical="top"/>
    </xf>
    <xf numFmtId="0" fontId="32" fillId="2" borderId="44" xfId="0" applyFont="1" applyFill="1" applyBorder="1" applyAlignment="1">
      <alignment horizontal="center" vertical="top"/>
    </xf>
    <xf numFmtId="0" fontId="32" fillId="0" borderId="21" xfId="0" applyFont="1" applyFill="1" applyBorder="1" applyAlignment="1">
      <alignment horizontal="center" vertical="top"/>
    </xf>
    <xf numFmtId="0" fontId="32" fillId="4" borderId="0" xfId="0" applyFont="1" applyFill="1" applyBorder="1" applyAlignment="1">
      <alignment horizontal="center" vertical="top"/>
    </xf>
    <xf numFmtId="0" fontId="32" fillId="4" borderId="37" xfId="0" applyFont="1" applyFill="1" applyBorder="1" applyAlignment="1">
      <alignment horizontal="center" vertical="top"/>
    </xf>
    <xf numFmtId="0" fontId="32" fillId="10" borderId="20" xfId="0" applyFont="1" applyFill="1" applyBorder="1" applyAlignment="1">
      <alignment horizontal="center" vertical="top"/>
    </xf>
    <xf numFmtId="0" fontId="32" fillId="9" borderId="13" xfId="0" applyFont="1" applyFill="1" applyBorder="1" applyAlignment="1">
      <alignment horizontal="left" vertical="top" wrapText="1" indent="1"/>
    </xf>
    <xf numFmtId="0" fontId="5" fillId="9" borderId="13" xfId="0" applyFont="1" applyFill="1" applyBorder="1" applyAlignment="1">
      <alignment horizontal="center" vertical="top"/>
    </xf>
    <xf numFmtId="164" fontId="32" fillId="4" borderId="45" xfId="0" applyNumberFormat="1" applyFont="1" applyFill="1" applyBorder="1" applyAlignment="1">
      <alignment horizontal="center" vertical="top"/>
    </xf>
    <xf numFmtId="0" fontId="32" fillId="4" borderId="43" xfId="0" applyFont="1" applyFill="1" applyBorder="1" applyAlignment="1">
      <alignment horizontal="left" vertical="top" wrapText="1" indent="1"/>
    </xf>
    <xf numFmtId="164" fontId="32" fillId="4" borderId="4" xfId="0" applyNumberFormat="1" applyFont="1" applyFill="1" applyBorder="1" applyAlignment="1">
      <alignment horizontal="center" vertical="top"/>
    </xf>
    <xf numFmtId="0" fontId="32" fillId="4" borderId="5" xfId="0" applyFont="1" applyFill="1" applyBorder="1" applyAlignment="1">
      <alignment horizontal="left" vertical="top" wrapText="1" indent="1"/>
    </xf>
    <xf numFmtId="0" fontId="32" fillId="4" borderId="17" xfId="0" applyFont="1" applyFill="1" applyBorder="1" applyAlignment="1">
      <alignment horizontal="center" vertical="top"/>
    </xf>
    <xf numFmtId="0" fontId="32" fillId="9" borderId="47" xfId="0" applyFont="1" applyFill="1" applyBorder="1" applyAlignment="1">
      <alignment horizontal="center" vertical="top"/>
    </xf>
    <xf numFmtId="9" fontId="32" fillId="4" borderId="17" xfId="0" applyNumberFormat="1" applyFont="1" applyFill="1" applyBorder="1" applyAlignment="1">
      <alignment horizontal="center" vertical="top"/>
    </xf>
    <xf numFmtId="9" fontId="41" fillId="0" borderId="28" xfId="0" applyNumberFormat="1" applyFont="1" applyBorder="1" applyAlignment="1">
      <alignment horizontal="center" vertical="top"/>
    </xf>
    <xf numFmtId="0" fontId="41" fillId="0" borderId="28" xfId="0" applyFont="1" applyBorder="1" applyAlignment="1">
      <alignment horizontal="center" vertical="top"/>
    </xf>
    <xf numFmtId="0" fontId="41" fillId="0" borderId="29" xfId="0" applyFont="1" applyBorder="1" applyAlignment="1">
      <alignment horizontal="center" vertical="top"/>
    </xf>
    <xf numFmtId="9" fontId="41" fillId="10" borderId="21" xfId="0" applyNumberFormat="1" applyFont="1" applyFill="1" applyBorder="1" applyAlignment="1">
      <alignment horizontal="center" vertical="top"/>
    </xf>
    <xf numFmtId="0" fontId="41" fillId="10" borderId="21" xfId="0" applyFont="1" applyFill="1" applyBorder="1" applyAlignment="1">
      <alignment horizontal="center" vertical="top"/>
    </xf>
    <xf numFmtId="0" fontId="41" fillId="10" borderId="22" xfId="0" applyFont="1" applyFill="1" applyBorder="1" applyAlignment="1">
      <alignment horizontal="center" vertical="top"/>
    </xf>
    <xf numFmtId="9" fontId="41" fillId="0" borderId="17" xfId="0" applyNumberFormat="1" applyFont="1" applyBorder="1" applyAlignment="1">
      <alignment horizontal="center" vertical="top"/>
    </xf>
    <xf numFmtId="0" fontId="41" fillId="0" borderId="17" xfId="0" applyFont="1" applyBorder="1" applyAlignment="1">
      <alignment horizontal="center" vertical="top"/>
    </xf>
    <xf numFmtId="0" fontId="41" fillId="0" borderId="62" xfId="0" applyFont="1" applyBorder="1" applyAlignment="1">
      <alignment horizontal="center" vertical="top"/>
    </xf>
    <xf numFmtId="9" fontId="41" fillId="0" borderId="21" xfId="0" applyNumberFormat="1" applyFont="1" applyBorder="1" applyAlignment="1">
      <alignment horizontal="center" vertical="top"/>
    </xf>
    <xf numFmtId="0" fontId="41" fillId="0" borderId="21" xfId="0" applyFont="1" applyBorder="1" applyAlignment="1">
      <alignment horizontal="center" vertical="top"/>
    </xf>
    <xf numFmtId="0" fontId="41" fillId="0" borderId="22" xfId="0" applyFont="1" applyBorder="1" applyAlignment="1">
      <alignment horizontal="center" vertical="top"/>
    </xf>
    <xf numFmtId="9" fontId="41" fillId="10" borderId="10" xfId="0" applyNumberFormat="1" applyFont="1" applyFill="1" applyBorder="1" applyAlignment="1">
      <alignment horizontal="center" vertical="top"/>
    </xf>
    <xf numFmtId="0" fontId="41" fillId="10" borderId="10" xfId="0" applyFont="1" applyFill="1" applyBorder="1" applyAlignment="1">
      <alignment horizontal="center" vertical="top"/>
    </xf>
    <xf numFmtId="0" fontId="41" fillId="10" borderId="31" xfId="0" applyFont="1" applyFill="1" applyBorder="1" applyAlignment="1">
      <alignment horizontal="center" vertical="top"/>
    </xf>
    <xf numFmtId="0" fontId="5" fillId="0" borderId="43" xfId="0" applyFont="1" applyFill="1" applyBorder="1" applyAlignment="1">
      <alignment horizontal="center" vertical="top"/>
    </xf>
    <xf numFmtId="0" fontId="5" fillId="2" borderId="43" xfId="0" applyFont="1" applyFill="1" applyBorder="1" applyAlignment="1">
      <alignment horizontal="center" vertical="top"/>
    </xf>
    <xf numFmtId="0" fontId="5" fillId="2" borderId="0" xfId="0" applyFont="1" applyFill="1" applyAlignment="1">
      <alignment vertical="top"/>
    </xf>
    <xf numFmtId="9" fontId="41" fillId="10" borderId="13" xfId="0" applyNumberFormat="1" applyFont="1" applyFill="1" applyBorder="1" applyAlignment="1">
      <alignment horizontal="center" vertical="top"/>
    </xf>
    <xf numFmtId="0" fontId="41" fillId="10" borderId="13" xfId="0" applyFont="1" applyFill="1" applyBorder="1" applyAlignment="1">
      <alignment horizontal="center" vertical="top"/>
    </xf>
    <xf numFmtId="0" fontId="41" fillId="10" borderId="47" xfId="0" applyFont="1" applyFill="1" applyBorder="1" applyAlignment="1">
      <alignment horizontal="center" vertical="top"/>
    </xf>
    <xf numFmtId="0" fontId="1" fillId="2" borderId="0" xfId="0" applyFont="1" applyFill="1" applyAlignment="1">
      <alignment vertical="top" wrapText="1"/>
    </xf>
    <xf numFmtId="0" fontId="1" fillId="2" borderId="0" xfId="0" applyFont="1" applyFill="1"/>
    <xf numFmtId="0" fontId="15" fillId="2" borderId="0" xfId="1" quotePrefix="1" applyFont="1" applyFill="1"/>
    <xf numFmtId="0" fontId="15" fillId="2" borderId="0" xfId="1" applyFont="1" applyFill="1"/>
    <xf numFmtId="0" fontId="16" fillId="10" borderId="10" xfId="0" applyFont="1" applyFill="1" applyBorder="1" applyAlignment="1">
      <alignment horizontal="left" vertical="top" wrapText="1" indent="1"/>
    </xf>
    <xf numFmtId="0" fontId="5" fillId="2" borderId="13" xfId="0" applyFont="1" applyFill="1" applyBorder="1" applyAlignment="1">
      <alignment horizontal="left" vertical="top" wrapText="1" indent="1"/>
    </xf>
    <xf numFmtId="0" fontId="16" fillId="2" borderId="13" xfId="0" applyFont="1" applyFill="1" applyBorder="1" applyAlignment="1">
      <alignment horizontal="left" vertical="top" wrapText="1" indent="1"/>
    </xf>
    <xf numFmtId="0" fontId="16" fillId="10" borderId="17" xfId="0" applyFont="1" applyFill="1" applyBorder="1" applyAlignment="1">
      <alignment horizontal="left" vertical="top" wrapText="1"/>
    </xf>
    <xf numFmtId="0" fontId="5" fillId="2" borderId="17" xfId="0" applyFont="1" applyFill="1" applyBorder="1" applyAlignment="1">
      <alignment horizontal="left" vertical="top" wrapText="1" indent="1"/>
    </xf>
    <xf numFmtId="0" fontId="16" fillId="2" borderId="17" xfId="0" applyFont="1" applyFill="1" applyBorder="1" applyAlignment="1">
      <alignment horizontal="left" vertical="top" wrapText="1" indent="1"/>
    </xf>
    <xf numFmtId="0" fontId="16" fillId="2" borderId="18" xfId="0" applyFont="1" applyFill="1" applyBorder="1" applyAlignment="1">
      <alignment horizontal="left" vertical="top" wrapText="1" indent="2"/>
    </xf>
    <xf numFmtId="0" fontId="16" fillId="2" borderId="0" xfId="0" applyFont="1" applyFill="1" applyBorder="1" applyAlignment="1">
      <alignment horizontal="left" vertical="top" wrapText="1" indent="2"/>
    </xf>
    <xf numFmtId="0" fontId="16" fillId="2" borderId="37" xfId="0" applyFont="1" applyFill="1" applyBorder="1" applyAlignment="1">
      <alignment horizontal="left" vertical="top" wrapText="1" indent="2"/>
    </xf>
    <xf numFmtId="0" fontId="16" fillId="2" borderId="38" xfId="0" applyFont="1" applyFill="1" applyBorder="1" applyAlignment="1">
      <alignment horizontal="left" vertical="top" wrapText="1" indent="2"/>
    </xf>
    <xf numFmtId="0" fontId="16" fillId="2" borderId="5" xfId="0" applyFont="1" applyFill="1" applyBorder="1" applyAlignment="1">
      <alignment horizontal="left" vertical="top" wrapText="1" indent="2"/>
    </xf>
    <xf numFmtId="0" fontId="16" fillId="2" borderId="6" xfId="0" applyFont="1" applyFill="1" applyBorder="1" applyAlignment="1">
      <alignment horizontal="left" vertical="top" wrapText="1" indent="2"/>
    </xf>
    <xf numFmtId="0" fontId="5" fillId="2" borderId="14" xfId="0" applyFont="1" applyFill="1" applyBorder="1" applyAlignment="1">
      <alignment horizontal="left" vertical="top" wrapText="1" indent="2"/>
    </xf>
    <xf numFmtId="0" fontId="16" fillId="2" borderId="15" xfId="0" applyFont="1" applyFill="1" applyBorder="1" applyAlignment="1">
      <alignment horizontal="left" vertical="top" wrapText="1" indent="2"/>
    </xf>
    <xf numFmtId="0" fontId="16" fillId="2" borderId="35" xfId="0" applyFont="1" applyFill="1" applyBorder="1" applyAlignment="1">
      <alignment horizontal="left" vertical="top" wrapText="1" indent="2"/>
    </xf>
    <xf numFmtId="0" fontId="16" fillId="10" borderId="18" xfId="0" applyFont="1" applyFill="1" applyBorder="1" applyAlignment="1">
      <alignment horizontal="left" vertical="top" wrapText="1" indent="2"/>
    </xf>
    <xf numFmtId="0" fontId="16" fillId="10" borderId="0" xfId="0" applyFont="1" applyFill="1" applyBorder="1" applyAlignment="1">
      <alignment horizontal="left" vertical="top" wrapText="1" indent="2"/>
    </xf>
    <xf numFmtId="0" fontId="16" fillId="10" borderId="37" xfId="0" applyFont="1" applyFill="1" applyBorder="1" applyAlignment="1">
      <alignment horizontal="left" vertical="top" wrapText="1" indent="2"/>
    </xf>
    <xf numFmtId="0" fontId="16" fillId="10" borderId="38" xfId="0" applyFont="1" applyFill="1" applyBorder="1" applyAlignment="1">
      <alignment horizontal="left" vertical="top" wrapText="1" indent="2"/>
    </xf>
    <xf numFmtId="0" fontId="16" fillId="10" borderId="5" xfId="0" applyFont="1" applyFill="1" applyBorder="1" applyAlignment="1">
      <alignment horizontal="left" vertical="top" wrapText="1" indent="2"/>
    </xf>
    <xf numFmtId="0" fontId="16" fillId="10" borderId="6" xfId="0" applyFont="1" applyFill="1" applyBorder="1" applyAlignment="1">
      <alignment horizontal="left" vertical="top" wrapText="1" indent="2"/>
    </xf>
    <xf numFmtId="0" fontId="16" fillId="2" borderId="10" xfId="0" applyFont="1" applyFill="1" applyBorder="1" applyAlignment="1">
      <alignment vertical="top" wrapText="1"/>
    </xf>
    <xf numFmtId="0" fontId="16" fillId="2" borderId="28" xfId="0" applyFont="1" applyFill="1" applyBorder="1" applyAlignment="1">
      <alignment horizontal="left" vertical="top" wrapText="1"/>
    </xf>
    <xf numFmtId="0" fontId="16" fillId="10" borderId="28" xfId="0" applyFont="1" applyFill="1" applyBorder="1" applyAlignment="1">
      <alignment horizontal="left" vertical="top" wrapText="1"/>
    </xf>
    <xf numFmtId="0" fontId="16" fillId="10" borderId="10" xfId="0" applyFont="1" applyFill="1" applyBorder="1" applyAlignment="1">
      <alignment vertical="top" wrapText="1"/>
    </xf>
    <xf numFmtId="0" fontId="5" fillId="10" borderId="13" xfId="0" applyFont="1" applyFill="1" applyBorder="1" applyAlignment="1">
      <alignment horizontal="left" vertical="top" wrapText="1"/>
    </xf>
    <xf numFmtId="0" fontId="16" fillId="10" borderId="13" xfId="0" applyFont="1" applyFill="1" applyBorder="1" applyAlignment="1">
      <alignment horizontal="left" vertical="top" wrapText="1"/>
    </xf>
    <xf numFmtId="0" fontId="16" fillId="2" borderId="21" xfId="0" applyFont="1" applyFill="1" applyBorder="1" applyAlignment="1">
      <alignment horizontal="left" vertical="top" wrapText="1"/>
    </xf>
    <xf numFmtId="0" fontId="16" fillId="2" borderId="10" xfId="0" applyFont="1" applyFill="1" applyBorder="1" applyAlignment="1">
      <alignment horizontal="left" vertical="top" wrapText="1" indent="2"/>
    </xf>
    <xf numFmtId="0" fontId="16" fillId="2" borderId="13" xfId="0" applyFont="1" applyFill="1" applyBorder="1" applyAlignment="1">
      <alignment horizontal="left" vertical="top" wrapText="1" indent="2"/>
    </xf>
    <xf numFmtId="0" fontId="16" fillId="2" borderId="10" xfId="0" applyFont="1" applyFill="1" applyBorder="1" applyAlignment="1">
      <alignment horizontal="left" vertical="top" wrapText="1" indent="1"/>
    </xf>
    <xf numFmtId="0" fontId="16" fillId="10" borderId="21" xfId="0" applyFont="1" applyFill="1" applyBorder="1" applyAlignment="1">
      <alignment horizontal="left" vertical="top" wrapText="1"/>
    </xf>
    <xf numFmtId="0" fontId="5" fillId="10" borderId="14" xfId="0" applyFont="1" applyFill="1" applyBorder="1" applyAlignment="1">
      <alignment horizontal="left" vertical="top" wrapText="1"/>
    </xf>
    <xf numFmtId="0" fontId="16" fillId="10" borderId="15" xfId="0" applyFont="1" applyFill="1" applyBorder="1" applyAlignment="1">
      <alignment horizontal="left" vertical="top" wrapText="1"/>
    </xf>
    <xf numFmtId="0" fontId="16" fillId="10" borderId="35" xfId="0" applyFont="1" applyFill="1" applyBorder="1" applyAlignment="1">
      <alignment horizontal="left" vertical="top" wrapText="1"/>
    </xf>
    <xf numFmtId="0" fontId="5"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16" fillId="2" borderId="35" xfId="0" applyFont="1" applyFill="1" applyBorder="1" applyAlignment="1">
      <alignment horizontal="left" vertical="top" wrapText="1"/>
    </xf>
    <xf numFmtId="0" fontId="16" fillId="2" borderId="18" xfId="0" applyFont="1" applyFill="1" applyBorder="1" applyAlignment="1">
      <alignment vertical="top" wrapText="1"/>
    </xf>
    <xf numFmtId="0" fontId="16" fillId="2" borderId="0" xfId="0" applyFont="1" applyFill="1" applyBorder="1" applyAlignment="1">
      <alignment vertical="top" wrapText="1"/>
    </xf>
    <xf numFmtId="0" fontId="16" fillId="2" borderId="37" xfId="0" applyFont="1" applyFill="1" applyBorder="1" applyAlignment="1">
      <alignment vertical="top" wrapText="1"/>
    </xf>
    <xf numFmtId="0" fontId="16" fillId="2" borderId="38" xfId="0" applyFont="1" applyFill="1" applyBorder="1" applyAlignment="1">
      <alignment vertical="top" wrapText="1"/>
    </xf>
    <xf numFmtId="0" fontId="16" fillId="2" borderId="5" xfId="0" applyFont="1" applyFill="1" applyBorder="1" applyAlignment="1">
      <alignment vertical="top" wrapText="1"/>
    </xf>
    <xf numFmtId="0" fontId="16" fillId="2" borderId="6" xfId="0" applyFont="1" applyFill="1" applyBorder="1" applyAlignment="1">
      <alignment vertical="top" wrapText="1"/>
    </xf>
    <xf numFmtId="0" fontId="5" fillId="2" borderId="14" xfId="0" applyFont="1" applyFill="1" applyBorder="1" applyAlignment="1">
      <alignment vertical="top" wrapText="1"/>
    </xf>
    <xf numFmtId="0" fontId="16" fillId="2" borderId="15" xfId="0" applyFont="1" applyFill="1" applyBorder="1" applyAlignment="1">
      <alignment vertical="top" wrapText="1"/>
    </xf>
    <xf numFmtId="0" fontId="16" fillId="2" borderId="35" xfId="0" applyFont="1" applyFill="1" applyBorder="1" applyAlignment="1">
      <alignment vertical="top" wrapText="1"/>
    </xf>
    <xf numFmtId="0" fontId="5" fillId="10" borderId="10" xfId="0" applyFont="1" applyFill="1" applyBorder="1" applyAlignment="1">
      <alignment horizontal="left" vertical="top" wrapText="1" indent="1"/>
    </xf>
    <xf numFmtId="0" fontId="16" fillId="2" borderId="10" xfId="0" applyFont="1" applyFill="1" applyBorder="1" applyAlignment="1">
      <alignment horizontal="left" vertical="top" wrapText="1"/>
    </xf>
    <xf numFmtId="0" fontId="5" fillId="2" borderId="10" xfId="0" applyFont="1" applyFill="1" applyBorder="1" applyAlignment="1">
      <alignment horizontal="left" vertical="top" wrapText="1" indent="1"/>
    </xf>
    <xf numFmtId="0" fontId="5" fillId="10" borderId="17" xfId="0" applyFont="1" applyFill="1" applyBorder="1" applyAlignment="1">
      <alignment horizontal="left" vertical="top" wrapText="1" indent="1"/>
    </xf>
    <xf numFmtId="0" fontId="16" fillId="10" borderId="17" xfId="0" applyFont="1" applyFill="1" applyBorder="1" applyAlignment="1">
      <alignment horizontal="left" vertical="top" wrapText="1" indent="1"/>
    </xf>
    <xf numFmtId="0" fontId="16" fillId="2" borderId="0" xfId="0" applyFont="1" applyFill="1" applyAlignment="1">
      <alignment vertical="top"/>
    </xf>
    <xf numFmtId="164" fontId="16" fillId="10" borderId="34" xfId="0" applyNumberFormat="1" applyFont="1" applyFill="1" applyBorder="1" applyAlignment="1">
      <alignment horizontal="center" vertical="top"/>
    </xf>
    <xf numFmtId="164" fontId="16" fillId="10" borderId="36" xfId="0" applyNumberFormat="1" applyFont="1" applyFill="1" applyBorder="1" applyAlignment="1">
      <alignment horizontal="center" vertical="top"/>
    </xf>
    <xf numFmtId="164" fontId="16" fillId="10" borderId="4" xfId="0" applyNumberFormat="1" applyFont="1" applyFill="1" applyBorder="1" applyAlignment="1">
      <alignment horizontal="center" vertical="top"/>
    </xf>
    <xf numFmtId="0" fontId="16" fillId="10" borderId="13" xfId="0" applyFont="1" applyFill="1" applyBorder="1" applyAlignment="1">
      <alignment horizontal="left" vertical="top" wrapText="1" indent="1"/>
    </xf>
    <xf numFmtId="164" fontId="16" fillId="10" borderId="41" xfId="0" applyNumberFormat="1" applyFont="1" applyFill="1" applyBorder="1" applyAlignment="1">
      <alignment horizontal="center" vertical="top"/>
    </xf>
    <xf numFmtId="164" fontId="16" fillId="10" borderId="30" xfId="0" applyNumberFormat="1" applyFont="1" applyFill="1" applyBorder="1" applyAlignment="1">
      <alignment horizontal="center" vertical="top"/>
    </xf>
    <xf numFmtId="164" fontId="16" fillId="10" borderId="32" xfId="0" applyNumberFormat="1" applyFont="1" applyFill="1" applyBorder="1" applyAlignment="1">
      <alignment horizontal="center" vertical="top"/>
    </xf>
    <xf numFmtId="0" fontId="16" fillId="10" borderId="21" xfId="0" applyFont="1" applyFill="1" applyBorder="1" applyAlignment="1">
      <alignment vertical="top" wrapText="1"/>
    </xf>
    <xf numFmtId="0" fontId="16" fillId="10" borderId="11" xfId="0" applyFont="1" applyFill="1" applyBorder="1" applyAlignment="1">
      <alignment horizontal="left" vertical="top" wrapText="1"/>
    </xf>
    <xf numFmtId="0" fontId="16" fillId="10" borderId="12" xfId="0" applyFont="1" applyFill="1" applyBorder="1" applyAlignment="1">
      <alignment horizontal="left" vertical="top" wrapText="1"/>
    </xf>
    <xf numFmtId="0" fontId="16" fillId="10" borderId="46" xfId="0" applyFont="1" applyFill="1" applyBorder="1" applyAlignment="1">
      <alignment horizontal="left" vertical="top" wrapText="1"/>
    </xf>
    <xf numFmtId="0" fontId="16" fillId="2" borderId="17" xfId="0" applyFont="1" applyFill="1" applyBorder="1" applyAlignment="1">
      <alignment vertical="top" wrapText="1"/>
    </xf>
    <xf numFmtId="164" fontId="16" fillId="10" borderId="53" xfId="0" applyNumberFormat="1" applyFont="1" applyFill="1" applyBorder="1" applyAlignment="1">
      <alignment horizontal="center" vertical="top"/>
    </xf>
    <xf numFmtId="164" fontId="16" fillId="10" borderId="61" xfId="0" applyNumberFormat="1" applyFont="1" applyFill="1" applyBorder="1" applyAlignment="1">
      <alignment horizontal="center" vertical="top"/>
    </xf>
    <xf numFmtId="0" fontId="25" fillId="2" borderId="4" xfId="0" applyFont="1" applyFill="1" applyBorder="1" applyAlignment="1">
      <alignment vertical="top" wrapText="1"/>
    </xf>
    <xf numFmtId="0" fontId="25" fillId="2" borderId="5" xfId="0" applyFont="1" applyFill="1" applyBorder="1" applyAlignment="1">
      <alignment vertical="top"/>
    </xf>
    <xf numFmtId="0" fontId="25" fillId="2" borderId="6" xfId="0" applyFont="1" applyFill="1" applyBorder="1" applyAlignment="1">
      <alignment vertical="top"/>
    </xf>
    <xf numFmtId="0" fontId="16" fillId="10" borderId="18" xfId="0" applyFont="1" applyFill="1" applyBorder="1" applyAlignment="1">
      <alignment vertical="top" wrapText="1"/>
    </xf>
    <xf numFmtId="0" fontId="16" fillId="10" borderId="0" xfId="0" applyFont="1" applyFill="1" applyBorder="1" applyAlignment="1">
      <alignment vertical="top" wrapText="1"/>
    </xf>
    <xf numFmtId="0" fontId="16" fillId="10" borderId="37" xfId="0" applyFont="1" applyFill="1" applyBorder="1" applyAlignment="1">
      <alignment vertical="top" wrapText="1"/>
    </xf>
    <xf numFmtId="0" fontId="16" fillId="10" borderId="38" xfId="0" applyFont="1" applyFill="1" applyBorder="1" applyAlignment="1">
      <alignment vertical="top" wrapText="1"/>
    </xf>
    <xf numFmtId="0" fontId="16" fillId="10" borderId="5" xfId="0" applyFont="1" applyFill="1" applyBorder="1" applyAlignment="1">
      <alignment vertical="top" wrapText="1"/>
    </xf>
    <xf numFmtId="0" fontId="16" fillId="10" borderId="6" xfId="0" applyFont="1" applyFill="1" applyBorder="1" applyAlignment="1">
      <alignment vertical="top" wrapText="1"/>
    </xf>
    <xf numFmtId="0" fontId="5" fillId="10" borderId="14" xfId="0" applyFont="1" applyFill="1" applyBorder="1" applyAlignment="1">
      <alignment vertical="top" wrapText="1"/>
    </xf>
    <xf numFmtId="0" fontId="16" fillId="10" borderId="15" xfId="0" applyFont="1" applyFill="1" applyBorder="1" applyAlignment="1">
      <alignment vertical="top" wrapText="1"/>
    </xf>
    <xf numFmtId="0" fontId="16" fillId="10" borderId="35" xfId="0" applyFont="1" applyFill="1" applyBorder="1" applyAlignment="1">
      <alignment vertical="top" wrapText="1"/>
    </xf>
    <xf numFmtId="0" fontId="16" fillId="10" borderId="18" xfId="0" applyFont="1" applyFill="1" applyBorder="1" applyAlignment="1">
      <alignment horizontal="left" vertical="top" wrapText="1"/>
    </xf>
    <xf numFmtId="0" fontId="16" fillId="10" borderId="0" xfId="0" applyFont="1" applyFill="1" applyBorder="1" applyAlignment="1">
      <alignment horizontal="left" vertical="top" wrapText="1"/>
    </xf>
    <xf numFmtId="0" fontId="16" fillId="10" borderId="37" xfId="0" applyFont="1" applyFill="1" applyBorder="1" applyAlignment="1">
      <alignment horizontal="left" vertical="top" wrapText="1"/>
    </xf>
    <xf numFmtId="0" fontId="16" fillId="10" borderId="38" xfId="0" applyFont="1" applyFill="1" applyBorder="1" applyAlignment="1">
      <alignment horizontal="left" vertical="top" wrapText="1"/>
    </xf>
    <xf numFmtId="0" fontId="16" fillId="10" borderId="5" xfId="0" applyFont="1" applyFill="1" applyBorder="1" applyAlignment="1">
      <alignment horizontal="left" vertical="top" wrapText="1"/>
    </xf>
    <xf numFmtId="0" fontId="16" fillId="10" borderId="6" xfId="0" applyFont="1" applyFill="1" applyBorder="1" applyAlignment="1">
      <alignment horizontal="left" vertical="top" wrapText="1"/>
    </xf>
    <xf numFmtId="0" fontId="8" fillId="2" borderId="1" xfId="0" applyFont="1" applyFill="1" applyBorder="1" applyAlignment="1">
      <alignment horizontal="left" vertical="top"/>
    </xf>
    <xf numFmtId="0" fontId="8" fillId="2" borderId="2" xfId="0" applyFont="1" applyFill="1" applyBorder="1" applyAlignment="1">
      <alignment horizontal="left" vertical="top"/>
    </xf>
    <xf numFmtId="0" fontId="8" fillId="2" borderId="3" xfId="0" applyFont="1" applyFill="1" applyBorder="1" applyAlignment="1">
      <alignment horizontal="left" vertical="top"/>
    </xf>
    <xf numFmtId="164" fontId="8" fillId="2" borderId="1" xfId="0" applyNumberFormat="1" applyFont="1" applyFill="1" applyBorder="1" applyAlignment="1">
      <alignment horizontal="left" vertical="top"/>
    </xf>
    <xf numFmtId="164" fontId="8" fillId="2" borderId="2" xfId="0" applyNumberFormat="1" applyFont="1" applyFill="1" applyBorder="1" applyAlignment="1">
      <alignment horizontal="left" vertical="top"/>
    </xf>
    <xf numFmtId="164" fontId="8" fillId="2" borderId="3" xfId="0" applyNumberFormat="1" applyFont="1" applyFill="1" applyBorder="1" applyAlignment="1">
      <alignment horizontal="left" vertical="top"/>
    </xf>
    <xf numFmtId="164" fontId="16" fillId="0" borderId="41" xfId="0" applyNumberFormat="1" applyFont="1" applyBorder="1" applyAlignment="1">
      <alignment horizontal="center" vertical="top"/>
    </xf>
    <xf numFmtId="164" fontId="16" fillId="0" borderId="53" xfId="0" applyNumberFormat="1" applyFont="1" applyBorder="1" applyAlignment="1">
      <alignment horizontal="center" vertical="top"/>
    </xf>
    <xf numFmtId="164" fontId="16" fillId="0" borderId="34" xfId="0" applyNumberFormat="1" applyFont="1" applyBorder="1" applyAlignment="1">
      <alignment horizontal="center" vertical="top"/>
    </xf>
    <xf numFmtId="0" fontId="16" fillId="10" borderId="23" xfId="0" applyFont="1" applyFill="1" applyBorder="1" applyAlignment="1">
      <alignment vertical="top" wrapText="1"/>
    </xf>
    <xf numFmtId="0" fontId="16" fillId="10" borderId="24" xfId="0" applyFont="1" applyFill="1" applyBorder="1" applyAlignment="1">
      <alignment vertical="top" wrapText="1"/>
    </xf>
    <xf numFmtId="0" fontId="16" fillId="10" borderId="64" xfId="0" applyFont="1" applyFill="1" applyBorder="1" applyAlignment="1">
      <alignment vertical="top" wrapText="1"/>
    </xf>
    <xf numFmtId="0" fontId="5" fillId="10" borderId="14" xfId="0" applyFont="1" applyFill="1" applyBorder="1" applyAlignment="1">
      <alignment horizontal="left" vertical="top" wrapText="1" indent="2"/>
    </xf>
    <xf numFmtId="0" fontId="16" fillId="10" borderId="15" xfId="0" applyFont="1" applyFill="1" applyBorder="1" applyAlignment="1">
      <alignment horizontal="left" vertical="top" wrapText="1" indent="2"/>
    </xf>
    <xf numFmtId="0" fontId="16" fillId="10" borderId="35" xfId="0" applyFont="1" applyFill="1" applyBorder="1" applyAlignment="1">
      <alignment horizontal="left" vertical="top" wrapText="1" indent="2"/>
    </xf>
    <xf numFmtId="0" fontId="16" fillId="10" borderId="23" xfId="0" applyFont="1" applyFill="1" applyBorder="1" applyAlignment="1">
      <alignment horizontal="left" vertical="top" wrapText="1" indent="2"/>
    </xf>
    <xf numFmtId="0" fontId="16" fillId="10" borderId="24" xfId="0" applyFont="1" applyFill="1" applyBorder="1" applyAlignment="1">
      <alignment horizontal="left" vertical="top" wrapText="1" indent="2"/>
    </xf>
    <xf numFmtId="0" fontId="16" fillId="10" borderId="64" xfId="0" applyFont="1" applyFill="1" applyBorder="1" applyAlignment="1">
      <alignment horizontal="left" vertical="top" wrapText="1" indent="2"/>
    </xf>
    <xf numFmtId="0" fontId="16" fillId="2" borderId="18" xfId="0" applyFont="1" applyFill="1" applyBorder="1" applyAlignment="1">
      <alignment horizontal="left" vertical="top" wrapText="1" indent="4"/>
    </xf>
    <xf numFmtId="0" fontId="16" fillId="2" borderId="0" xfId="0" applyFont="1" applyFill="1" applyBorder="1" applyAlignment="1">
      <alignment horizontal="left" vertical="top" wrapText="1" indent="4"/>
    </xf>
    <xf numFmtId="0" fontId="16" fillId="2" borderId="37" xfId="0" applyFont="1" applyFill="1" applyBorder="1" applyAlignment="1">
      <alignment horizontal="left" vertical="top" wrapText="1" indent="4"/>
    </xf>
    <xf numFmtId="0" fontId="16" fillId="2" borderId="23" xfId="0" applyFont="1" applyFill="1" applyBorder="1" applyAlignment="1">
      <alignment horizontal="left" vertical="top" wrapText="1" indent="4"/>
    </xf>
    <xf numFmtId="0" fontId="16" fillId="2" borderId="24" xfId="0" applyFont="1" applyFill="1" applyBorder="1" applyAlignment="1">
      <alignment horizontal="left" vertical="top" wrapText="1" indent="4"/>
    </xf>
    <xf numFmtId="0" fontId="16" fillId="2" borderId="64" xfId="0" applyFont="1" applyFill="1" applyBorder="1" applyAlignment="1">
      <alignment horizontal="left" vertical="top" wrapText="1" indent="4"/>
    </xf>
    <xf numFmtId="0" fontId="5" fillId="10" borderId="13" xfId="0" applyFont="1" applyFill="1" applyBorder="1" applyAlignment="1">
      <alignment horizontal="left" vertical="top" wrapText="1" indent="1"/>
    </xf>
    <xf numFmtId="0" fontId="16" fillId="10" borderId="13" xfId="0" applyFont="1" applyFill="1" applyBorder="1" applyAlignment="1">
      <alignment horizontal="left" vertical="top" wrapText="1" indent="2"/>
    </xf>
    <xf numFmtId="0" fontId="16" fillId="2" borderId="40" xfId="0" applyFont="1" applyFill="1" applyBorder="1" applyAlignment="1">
      <alignment vertical="top" wrapText="1"/>
    </xf>
    <xf numFmtId="0" fontId="16" fillId="10" borderId="23" xfId="0" applyFont="1" applyFill="1" applyBorder="1" applyAlignment="1">
      <alignment horizontal="left" vertical="top" wrapText="1"/>
    </xf>
    <xf numFmtId="0" fontId="16" fillId="10" borderId="24" xfId="0" applyFont="1" applyFill="1" applyBorder="1" applyAlignment="1">
      <alignment horizontal="left" vertical="top" wrapText="1"/>
    </xf>
    <xf numFmtId="0" fontId="16" fillId="10" borderId="64" xfId="0" applyFont="1" applyFill="1" applyBorder="1" applyAlignment="1">
      <alignment horizontal="left" vertical="top" wrapText="1"/>
    </xf>
    <xf numFmtId="164" fontId="16" fillId="0" borderId="36" xfId="0" applyNumberFormat="1" applyFont="1" applyBorder="1" applyAlignment="1">
      <alignment horizontal="center" vertical="top"/>
    </xf>
    <xf numFmtId="164" fontId="16" fillId="0" borderId="4" xfId="0" applyNumberFormat="1" applyFont="1" applyBorder="1" applyAlignment="1">
      <alignment horizontal="center" vertical="top"/>
    </xf>
    <xf numFmtId="164" fontId="16" fillId="0" borderId="30" xfId="0" applyNumberFormat="1" applyFont="1" applyBorder="1" applyAlignment="1">
      <alignment horizontal="center" vertical="top"/>
    </xf>
    <xf numFmtId="164" fontId="16" fillId="0" borderId="32" xfId="0" applyNumberFormat="1" applyFont="1" applyBorder="1" applyAlignment="1">
      <alignment horizontal="center" vertical="top"/>
    </xf>
    <xf numFmtId="164" fontId="16" fillId="0" borderId="33" xfId="0" applyNumberFormat="1" applyFont="1" applyBorder="1" applyAlignment="1">
      <alignment horizontal="center" vertical="top"/>
    </xf>
    <xf numFmtId="164" fontId="16" fillId="10" borderId="33" xfId="0" applyNumberFormat="1" applyFont="1" applyFill="1" applyBorder="1" applyAlignment="1">
      <alignment horizontal="center" vertical="top"/>
    </xf>
    <xf numFmtId="164" fontId="16" fillId="10" borderId="63" xfId="0" applyNumberFormat="1" applyFont="1" applyFill="1" applyBorder="1" applyAlignment="1">
      <alignment horizontal="center" vertical="top"/>
    </xf>
    <xf numFmtId="164" fontId="16" fillId="10" borderId="42" xfId="0" applyNumberFormat="1" applyFont="1" applyFill="1" applyBorder="1" applyAlignment="1">
      <alignment horizontal="center" vertical="top"/>
    </xf>
    <xf numFmtId="0" fontId="5" fillId="2" borderId="0" xfId="0" applyFont="1" applyFill="1" applyAlignment="1">
      <alignment vertical="top" wrapText="1"/>
    </xf>
    <xf numFmtId="0" fontId="16" fillId="2" borderId="0" xfId="0" applyFont="1" applyFill="1" applyAlignment="1">
      <alignment vertical="top" wrapText="1"/>
    </xf>
    <xf numFmtId="0" fontId="16" fillId="10" borderId="10" xfId="0" applyFont="1" applyFill="1" applyBorder="1" applyAlignment="1">
      <alignment horizontal="left" vertical="top" wrapText="1" indent="2"/>
    </xf>
    <xf numFmtId="0" fontId="16" fillId="10" borderId="10" xfId="0" applyFont="1" applyFill="1" applyBorder="1" applyAlignment="1">
      <alignment horizontal="left" vertical="top" wrapText="1"/>
    </xf>
    <xf numFmtId="0" fontId="16" fillId="2" borderId="8" xfId="0" applyFont="1" applyFill="1" applyBorder="1" applyAlignment="1">
      <alignment horizontal="left" vertical="top" wrapText="1"/>
    </xf>
    <xf numFmtId="0" fontId="16" fillId="2" borderId="9" xfId="0" applyFont="1" applyFill="1" applyBorder="1" applyAlignment="1">
      <alignment horizontal="left" vertical="top" wrapText="1"/>
    </xf>
    <xf numFmtId="49" fontId="16" fillId="2" borderId="4" xfId="0" applyNumberFormat="1" applyFont="1" applyFill="1" applyBorder="1" applyAlignment="1">
      <alignment horizontal="left" vertical="top"/>
    </xf>
    <xf numFmtId="49" fontId="16" fillId="2" borderId="5" xfId="0" applyNumberFormat="1" applyFont="1" applyFill="1" applyBorder="1" applyAlignment="1">
      <alignment horizontal="left" vertical="top"/>
    </xf>
    <xf numFmtId="49" fontId="16" fillId="2" borderId="6" xfId="0" applyNumberFormat="1" applyFont="1" applyFill="1" applyBorder="1" applyAlignment="1">
      <alignment horizontal="left" vertical="top"/>
    </xf>
    <xf numFmtId="49" fontId="5" fillId="2" borderId="4" xfId="0" applyNumberFormat="1" applyFont="1" applyFill="1" applyBorder="1" applyAlignment="1">
      <alignment horizontal="left" vertical="top"/>
    </xf>
    <xf numFmtId="164" fontId="16" fillId="2" borderId="7" xfId="0" applyNumberFormat="1" applyFont="1" applyFill="1" applyBorder="1" applyAlignment="1">
      <alignment horizontal="left" vertical="top"/>
    </xf>
    <xf numFmtId="164" fontId="16" fillId="2" borderId="8" xfId="0" applyNumberFormat="1" applyFont="1" applyFill="1" applyBorder="1" applyAlignment="1">
      <alignment horizontal="left" vertical="top"/>
    </xf>
    <xf numFmtId="164" fontId="16" fillId="2" borderId="9" xfId="0" applyNumberFormat="1" applyFont="1" applyFill="1" applyBorder="1" applyAlignment="1">
      <alignment horizontal="left" vertical="top"/>
    </xf>
    <xf numFmtId="0" fontId="16" fillId="10" borderId="40" xfId="0" applyFont="1" applyFill="1" applyBorder="1" applyAlignment="1">
      <alignment horizontal="left" vertical="top" wrapText="1"/>
    </xf>
    <xf numFmtId="0" fontId="5" fillId="2" borderId="1" xfId="0" applyFont="1" applyFill="1" applyBorder="1" applyAlignment="1">
      <alignment vertical="top" wrapText="1"/>
    </xf>
    <xf numFmtId="0" fontId="16" fillId="2" borderId="2" xfId="0" applyFont="1" applyFill="1" applyBorder="1" applyAlignment="1">
      <alignment vertical="top" wrapText="1"/>
    </xf>
    <xf numFmtId="0" fontId="16" fillId="2" borderId="3" xfId="0" applyFont="1" applyFill="1" applyBorder="1" applyAlignment="1">
      <alignment vertical="top" wrapText="1"/>
    </xf>
    <xf numFmtId="0" fontId="16" fillId="10" borderId="17" xfId="0" applyFont="1" applyFill="1" applyBorder="1" applyAlignment="1">
      <alignment vertical="top" wrapText="1"/>
    </xf>
    <xf numFmtId="0" fontId="5" fillId="10" borderId="13" xfId="0" applyFont="1" applyFill="1" applyBorder="1" applyAlignment="1">
      <alignment vertical="top" wrapText="1"/>
    </xf>
    <xf numFmtId="0" fontId="16" fillId="10" borderId="13" xfId="0" applyFont="1" applyFill="1" applyBorder="1" applyAlignment="1">
      <alignment vertical="top" wrapText="1"/>
    </xf>
    <xf numFmtId="0" fontId="5" fillId="10" borderId="50" xfId="0" applyFont="1" applyFill="1" applyBorder="1" applyAlignment="1">
      <alignment horizontal="left" vertical="top" wrapText="1" indent="2"/>
    </xf>
    <xf numFmtId="0" fontId="16" fillId="10" borderId="50" xfId="0" applyFont="1" applyFill="1" applyBorder="1" applyAlignment="1">
      <alignment horizontal="left" vertical="top" wrapText="1" indent="2"/>
    </xf>
    <xf numFmtId="0" fontId="5" fillId="2" borderId="21" xfId="0" applyFont="1" applyFill="1" applyBorder="1" applyAlignment="1">
      <alignment vertical="top" wrapText="1"/>
    </xf>
    <xf numFmtId="0" fontId="16" fillId="2" borderId="21" xfId="0" applyFont="1" applyFill="1" applyBorder="1" applyAlignment="1">
      <alignment vertical="top" wrapText="1"/>
    </xf>
    <xf numFmtId="0" fontId="5" fillId="2" borderId="7" xfId="0" applyFont="1" applyFill="1" applyBorder="1"/>
    <xf numFmtId="0" fontId="5" fillId="2" borderId="8" xfId="0" applyFont="1" applyFill="1" applyBorder="1"/>
    <xf numFmtId="0" fontId="5" fillId="2" borderId="9" xfId="0" applyFont="1" applyFill="1" applyBorder="1"/>
    <xf numFmtId="0" fontId="5" fillId="2" borderId="7" xfId="0" applyFont="1" applyFill="1" applyBorder="1" applyAlignment="1">
      <alignment horizontal="left"/>
    </xf>
    <xf numFmtId="0" fontId="5" fillId="2" borderId="8" xfId="0" applyFont="1" applyFill="1" applyBorder="1" applyAlignment="1">
      <alignment horizontal="left"/>
    </xf>
    <xf numFmtId="0" fontId="5" fillId="2" borderId="9" xfId="0" applyFont="1" applyFill="1" applyBorder="1" applyAlignment="1">
      <alignment horizontal="left"/>
    </xf>
    <xf numFmtId="0" fontId="4" fillId="2" borderId="8" xfId="0" applyFont="1" applyFill="1" applyBorder="1" applyAlignment="1">
      <alignment vertical="top" wrapText="1"/>
    </xf>
    <xf numFmtId="0" fontId="4" fillId="2" borderId="9" xfId="0" applyFont="1" applyFill="1" applyBorder="1" applyAlignment="1">
      <alignment vertical="top" wrapText="1"/>
    </xf>
    <xf numFmtId="0" fontId="5" fillId="2" borderId="40" xfId="0" applyFont="1" applyFill="1" applyBorder="1" applyAlignment="1">
      <alignment horizontal="left" vertical="top" wrapText="1"/>
    </xf>
    <xf numFmtId="0" fontId="5" fillId="4" borderId="4" xfId="0" applyFont="1" applyFill="1" applyBorder="1" applyAlignment="1">
      <alignment horizontal="center" vertical="top"/>
    </xf>
    <xf numFmtId="0" fontId="5" fillId="4" borderId="5" xfId="0" applyFont="1" applyFill="1" applyBorder="1" applyAlignment="1">
      <alignment horizontal="center" vertical="top"/>
    </xf>
    <xf numFmtId="0" fontId="5" fillId="4" borderId="6" xfId="0" applyFont="1" applyFill="1" applyBorder="1" applyAlignment="1">
      <alignment horizontal="center" vertical="top"/>
    </xf>
    <xf numFmtId="0" fontId="5" fillId="2" borderId="2" xfId="0" applyFont="1" applyFill="1" applyBorder="1" applyAlignment="1">
      <alignment vertical="top" wrapText="1"/>
    </xf>
    <xf numFmtId="0" fontId="5" fillId="2" borderId="3" xfId="0" applyFont="1" applyFill="1" applyBorder="1" applyAlignment="1">
      <alignment vertical="top" wrapText="1"/>
    </xf>
    <xf numFmtId="164" fontId="5" fillId="2" borderId="34" xfId="0" applyNumberFormat="1" applyFont="1" applyFill="1" applyBorder="1" applyAlignment="1">
      <alignment horizontal="center" vertical="top"/>
    </xf>
    <xf numFmtId="164" fontId="5" fillId="2" borderId="36" xfId="0" applyNumberFormat="1" applyFont="1" applyFill="1" applyBorder="1" applyAlignment="1">
      <alignment horizontal="center" vertical="top"/>
    </xf>
    <xf numFmtId="164" fontId="5" fillId="2" borderId="4" xfId="0" applyNumberFormat="1" applyFont="1" applyFill="1" applyBorder="1" applyAlignment="1">
      <alignment horizontal="center" vertical="top"/>
    </xf>
    <xf numFmtId="0" fontId="5" fillId="2" borderId="16" xfId="0" applyFont="1" applyFill="1" applyBorder="1" applyAlignment="1">
      <alignment horizontal="left" vertical="top" wrapText="1"/>
    </xf>
    <xf numFmtId="0" fontId="5" fillId="2" borderId="19" xfId="0" applyFont="1" applyFill="1" applyBorder="1" applyAlignment="1">
      <alignment horizontal="left" vertical="top" wrapText="1"/>
    </xf>
    <xf numFmtId="0" fontId="5" fillId="2" borderId="39" xfId="0" applyFont="1" applyFill="1" applyBorder="1" applyAlignment="1">
      <alignment horizontal="left" vertical="top" wrapText="1"/>
    </xf>
    <xf numFmtId="0" fontId="5" fillId="2" borderId="0" xfId="0" applyFont="1" applyFill="1" applyAlignment="1">
      <alignment vertical="top"/>
    </xf>
    <xf numFmtId="0" fontId="5" fillId="2" borderId="15"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38"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4" borderId="34" xfId="0" applyFont="1" applyFill="1" applyBorder="1" applyAlignment="1">
      <alignment horizontal="center" vertical="top"/>
    </xf>
    <xf numFmtId="0" fontId="5" fillId="4" borderId="15" xfId="0" applyFont="1" applyFill="1" applyBorder="1" applyAlignment="1">
      <alignment horizontal="center" vertical="top"/>
    </xf>
    <xf numFmtId="0" fontId="5" fillId="4" borderId="35" xfId="0" applyFont="1" applyFill="1" applyBorder="1" applyAlignment="1">
      <alignment horizontal="center" vertical="top"/>
    </xf>
    <xf numFmtId="0" fontId="5" fillId="4" borderId="36" xfId="0" applyFont="1" applyFill="1" applyBorder="1" applyAlignment="1">
      <alignment horizontal="center" vertical="top"/>
    </xf>
    <xf numFmtId="0" fontId="5" fillId="4" borderId="0" xfId="0" applyFont="1" applyFill="1" applyBorder="1" applyAlignment="1">
      <alignment horizontal="center" vertical="top"/>
    </xf>
    <xf numFmtId="0" fontId="5" fillId="4" borderId="37" xfId="0" applyFont="1" applyFill="1" applyBorder="1" applyAlignment="1">
      <alignment horizontal="center" vertical="top"/>
    </xf>
    <xf numFmtId="0" fontId="5" fillId="2" borderId="13" xfId="0" applyFont="1" applyFill="1" applyBorder="1" applyAlignment="1">
      <alignment horizontal="left" vertical="top" wrapText="1"/>
    </xf>
    <xf numFmtId="0" fontId="5" fillId="2" borderId="26" xfId="0" applyFont="1" applyFill="1" applyBorder="1" applyAlignment="1">
      <alignment horizontal="left" vertical="top" wrapText="1"/>
    </xf>
    <xf numFmtId="0" fontId="5" fillId="2" borderId="50" xfId="0" applyFont="1" applyFill="1" applyBorder="1" applyAlignment="1">
      <alignment horizontal="left" vertical="top" wrapText="1"/>
    </xf>
    <xf numFmtId="0" fontId="5" fillId="2" borderId="47" xfId="0" applyFont="1" applyFill="1" applyBorder="1" applyAlignment="1">
      <alignment horizontal="left" vertical="top" wrapText="1"/>
    </xf>
    <xf numFmtId="0" fontId="5" fillId="2" borderId="49" xfId="0" applyFont="1" applyFill="1" applyBorder="1" applyAlignment="1">
      <alignment horizontal="left" vertical="top" wrapText="1"/>
    </xf>
    <xf numFmtId="0" fontId="5" fillId="2" borderId="51" xfId="0" applyFont="1" applyFill="1" applyBorder="1" applyAlignment="1">
      <alignment horizontal="left" vertical="top" wrapText="1"/>
    </xf>
    <xf numFmtId="0" fontId="37" fillId="3" borderId="7" xfId="0" applyFont="1" applyFill="1" applyBorder="1" applyAlignment="1">
      <alignment vertical="top"/>
    </xf>
    <xf numFmtId="0" fontId="37" fillId="3" borderId="8" xfId="0" applyFont="1" applyFill="1" applyBorder="1" applyAlignment="1">
      <alignment vertical="top"/>
    </xf>
    <xf numFmtId="0" fontId="37" fillId="3" borderId="66" xfId="0" applyFont="1" applyFill="1" applyBorder="1" applyAlignment="1">
      <alignment vertical="top"/>
    </xf>
    <xf numFmtId="0" fontId="32" fillId="0" borderId="10" xfId="0" applyFont="1" applyFill="1" applyBorder="1" applyAlignment="1">
      <alignment horizontal="center" vertical="top"/>
    </xf>
    <xf numFmtId="9" fontId="32" fillId="10" borderId="31" xfId="0" applyNumberFormat="1" applyFont="1" applyFill="1" applyBorder="1" applyAlignment="1">
      <alignment horizontal="center" vertical="top"/>
    </xf>
    <xf numFmtId="0" fontId="32" fillId="10" borderId="10" xfId="0" applyFont="1" applyFill="1" applyBorder="1" applyAlignment="1">
      <alignment horizontal="center" vertical="top"/>
    </xf>
    <xf numFmtId="0" fontId="32" fillId="10" borderId="41" xfId="0" applyFont="1" applyFill="1" applyBorder="1" applyAlignment="1">
      <alignment horizontal="center" vertical="top"/>
    </xf>
    <xf numFmtId="0" fontId="32" fillId="2" borderId="48" xfId="0" applyFont="1" applyFill="1" applyBorder="1" applyAlignment="1">
      <alignment horizontal="center" vertical="top"/>
    </xf>
    <xf numFmtId="0" fontId="32" fillId="2" borderId="62" xfId="0" applyFont="1" applyFill="1" applyBorder="1" applyAlignment="1">
      <alignment horizontal="center" vertical="top"/>
    </xf>
    <xf numFmtId="0" fontId="32" fillId="2" borderId="40" xfId="0" applyFont="1" applyFill="1" applyBorder="1" applyAlignment="1">
      <alignment horizontal="center" vertical="top"/>
    </xf>
    <xf numFmtId="0" fontId="32" fillId="2" borderId="17" xfId="0" applyFont="1" applyFill="1" applyBorder="1" applyAlignment="1">
      <alignment horizontal="center" vertical="top"/>
    </xf>
    <xf numFmtId="0" fontId="32" fillId="0" borderId="31" xfId="0" applyFont="1" applyFill="1" applyBorder="1" applyAlignment="1">
      <alignment horizontal="center" vertical="top"/>
    </xf>
    <xf numFmtId="0" fontId="32" fillId="0" borderId="13" xfId="0" applyFont="1" applyFill="1" applyBorder="1" applyAlignment="1">
      <alignment horizontal="left" vertical="top" wrapText="1"/>
    </xf>
    <xf numFmtId="0" fontId="32" fillId="0" borderId="26" xfId="0" applyFont="1" applyFill="1" applyBorder="1" applyAlignment="1">
      <alignment horizontal="left" vertical="top" wrapText="1"/>
    </xf>
    <xf numFmtId="0" fontId="32" fillId="0" borderId="50" xfId="0" applyFont="1" applyFill="1" applyBorder="1" applyAlignment="1">
      <alignment horizontal="left" vertical="top" wrapText="1"/>
    </xf>
    <xf numFmtId="0" fontId="8" fillId="2" borderId="4" xfId="0" applyFont="1" applyFill="1" applyBorder="1" applyAlignment="1">
      <alignment vertical="top" wrapText="1"/>
    </xf>
    <xf numFmtId="0" fontId="35" fillId="2" borderId="5" xfId="0" applyFont="1" applyFill="1" applyBorder="1" applyAlignment="1">
      <alignment vertical="top" wrapText="1"/>
    </xf>
    <xf numFmtId="0" fontId="35" fillId="2" borderId="6" xfId="0" applyFont="1" applyFill="1" applyBorder="1" applyAlignment="1">
      <alignment vertical="top" wrapText="1"/>
    </xf>
    <xf numFmtId="164" fontId="32" fillId="2" borderId="1" xfId="0" applyNumberFormat="1" applyFont="1" applyFill="1" applyBorder="1" applyAlignment="1">
      <alignment horizontal="center" vertical="top"/>
    </xf>
    <xf numFmtId="164" fontId="32" fillId="2" borderId="63" xfId="0" applyNumberFormat="1" applyFont="1" applyFill="1" applyBorder="1" applyAlignment="1">
      <alignment horizontal="center" vertical="top"/>
    </xf>
    <xf numFmtId="0" fontId="38" fillId="2" borderId="23" xfId="0" applyFont="1" applyFill="1" applyBorder="1" applyAlignment="1">
      <alignment horizontal="left" vertical="top" wrapText="1"/>
    </xf>
    <xf numFmtId="0" fontId="38" fillId="2" borderId="24" xfId="0" applyFont="1" applyFill="1" applyBorder="1" applyAlignment="1">
      <alignment horizontal="left" vertical="top" wrapText="1"/>
    </xf>
    <xf numFmtId="0" fontId="38" fillId="2" borderId="25" xfId="0" applyFont="1" applyFill="1" applyBorder="1" applyAlignment="1">
      <alignment horizontal="left" vertical="top" wrapText="1"/>
    </xf>
    <xf numFmtId="164" fontId="32" fillId="10" borderId="34" xfId="0" applyNumberFormat="1" applyFont="1" applyFill="1" applyBorder="1" applyAlignment="1">
      <alignment horizontal="center" vertical="top"/>
    </xf>
    <xf numFmtId="164" fontId="32" fillId="10" borderId="63" xfId="0" applyNumberFormat="1" applyFont="1" applyFill="1" applyBorder="1" applyAlignment="1">
      <alignment horizontal="center" vertical="top"/>
    </xf>
    <xf numFmtId="0" fontId="35" fillId="5" borderId="7" xfId="0" applyFont="1" applyFill="1" applyBorder="1"/>
    <xf numFmtId="0" fontId="35" fillId="5" borderId="8" xfId="0" applyFont="1" applyFill="1" applyBorder="1"/>
    <xf numFmtId="164" fontId="32" fillId="10" borderId="30" xfId="0" applyNumberFormat="1" applyFont="1" applyFill="1" applyBorder="1" applyAlignment="1">
      <alignment horizontal="center" vertical="top"/>
    </xf>
    <xf numFmtId="164" fontId="32" fillId="10" borderId="32" xfId="0" applyNumberFormat="1" applyFont="1" applyFill="1" applyBorder="1" applyAlignment="1">
      <alignment horizontal="center" vertical="top"/>
    </xf>
    <xf numFmtId="164" fontId="32" fillId="10" borderId="42" xfId="0" applyNumberFormat="1" applyFont="1" applyFill="1" applyBorder="1" applyAlignment="1">
      <alignment horizontal="center" vertical="top"/>
    </xf>
    <xf numFmtId="0" fontId="32" fillId="2" borderId="10" xfId="0" applyFont="1" applyFill="1" applyBorder="1" applyAlignment="1">
      <alignment horizontal="left" vertical="top" wrapText="1" indent="1"/>
    </xf>
    <xf numFmtId="164" fontId="32" fillId="2" borderId="30" xfId="0" applyNumberFormat="1" applyFont="1" applyFill="1" applyBorder="1" applyAlignment="1">
      <alignment horizontal="center" vertical="top"/>
    </xf>
    <xf numFmtId="164" fontId="32" fillId="2" borderId="32" xfId="0" applyNumberFormat="1" applyFont="1" applyFill="1" applyBorder="1" applyAlignment="1">
      <alignment horizontal="center" vertical="top"/>
    </xf>
    <xf numFmtId="164" fontId="32" fillId="2" borderId="36" xfId="0" applyNumberFormat="1" applyFont="1" applyFill="1" applyBorder="1" applyAlignment="1">
      <alignment horizontal="center" vertical="top"/>
    </xf>
    <xf numFmtId="0" fontId="32" fillId="2" borderId="17" xfId="0" applyFont="1" applyFill="1" applyBorder="1" applyAlignment="1">
      <alignment horizontal="left" vertical="top" wrapText="1"/>
    </xf>
    <xf numFmtId="0" fontId="32" fillId="9" borderId="10" xfId="0" applyFont="1" applyFill="1" applyBorder="1" applyAlignment="1">
      <alignment horizontal="left" vertical="top" wrapText="1" indent="1"/>
    </xf>
    <xf numFmtId="0" fontId="32" fillId="10" borderId="43" xfId="0" applyFont="1" applyFill="1" applyBorder="1" applyAlignment="1">
      <alignment horizontal="left" vertical="top" wrapText="1" indent="1"/>
    </xf>
    <xf numFmtId="0" fontId="32" fillId="10" borderId="17" xfId="0" applyFont="1" applyFill="1" applyBorder="1" applyAlignment="1">
      <alignment horizontal="left" vertical="top" wrapText="1"/>
    </xf>
    <xf numFmtId="0" fontId="32" fillId="10" borderId="10" xfId="0" applyFont="1" applyFill="1" applyBorder="1" applyAlignment="1">
      <alignment horizontal="left" vertical="top" wrapText="1" indent="1"/>
    </xf>
    <xf numFmtId="9" fontId="32" fillId="2" borderId="31" xfId="0" applyNumberFormat="1" applyFont="1" applyFill="1" applyBorder="1" applyAlignment="1">
      <alignment horizontal="center" vertical="top"/>
    </xf>
    <xf numFmtId="9" fontId="32" fillId="2" borderId="44" xfId="0" applyNumberFormat="1" applyFont="1" applyFill="1" applyBorder="1" applyAlignment="1">
      <alignment horizontal="center" vertical="top"/>
    </xf>
    <xf numFmtId="0" fontId="32" fillId="2" borderId="10" xfId="0" applyFont="1" applyFill="1" applyBorder="1" applyAlignment="1">
      <alignment horizontal="center" vertical="top"/>
    </xf>
    <xf numFmtId="0" fontId="32" fillId="2" borderId="43" xfId="0" applyFont="1" applyFill="1" applyBorder="1" applyAlignment="1">
      <alignment horizontal="center" vertical="top"/>
    </xf>
    <xf numFmtId="0" fontId="32" fillId="2" borderId="41" xfId="0" applyFont="1" applyFill="1" applyBorder="1" applyAlignment="1">
      <alignment horizontal="center" vertical="top"/>
    </xf>
    <xf numFmtId="0" fontId="32" fillId="2" borderId="45" xfId="0" applyFont="1" applyFill="1" applyBorder="1" applyAlignment="1">
      <alignment horizontal="center" vertical="top"/>
    </xf>
    <xf numFmtId="164" fontId="32" fillId="10" borderId="1" xfId="0" applyNumberFormat="1" applyFont="1" applyFill="1" applyBorder="1" applyAlignment="1">
      <alignment horizontal="center" vertical="top"/>
    </xf>
    <xf numFmtId="0" fontId="9" fillId="10" borderId="23" xfId="0" applyFont="1" applyFill="1" applyBorder="1" applyAlignment="1">
      <alignment horizontal="left" vertical="top" wrapText="1"/>
    </xf>
    <xf numFmtId="0" fontId="38" fillId="10" borderId="24" xfId="0" applyFont="1" applyFill="1" applyBorder="1" applyAlignment="1">
      <alignment horizontal="left" vertical="top" wrapText="1"/>
    </xf>
    <xf numFmtId="0" fontId="38" fillId="10" borderId="25" xfId="0" applyFont="1" applyFill="1" applyBorder="1" applyAlignment="1">
      <alignment horizontal="left" vertical="top" wrapText="1"/>
    </xf>
    <xf numFmtId="0" fontId="32" fillId="2" borderId="21" xfId="0" applyFont="1" applyFill="1" applyBorder="1" applyAlignment="1">
      <alignment horizontal="center" vertical="top"/>
    </xf>
    <xf numFmtId="0" fontId="32" fillId="2" borderId="22" xfId="0" applyFont="1" applyFill="1" applyBorder="1" applyAlignment="1">
      <alignment horizontal="center" vertical="top"/>
    </xf>
    <xf numFmtId="0" fontId="32" fillId="2" borderId="31" xfId="0" applyFont="1" applyFill="1" applyBorder="1" applyAlignment="1">
      <alignment horizontal="center" vertical="top"/>
    </xf>
    <xf numFmtId="9" fontId="32" fillId="10" borderId="22" xfId="0" applyNumberFormat="1" applyFont="1" applyFill="1" applyBorder="1" applyAlignment="1">
      <alignment horizontal="center" vertical="top"/>
    </xf>
    <xf numFmtId="0" fontId="32" fillId="10" borderId="21" xfId="0" applyFont="1" applyFill="1" applyBorder="1" applyAlignment="1">
      <alignment horizontal="center" vertical="top"/>
    </xf>
    <xf numFmtId="0" fontId="32" fillId="2" borderId="44" xfId="0" applyFont="1" applyFill="1" applyBorder="1" applyAlignment="1">
      <alignment horizontal="center" vertical="top"/>
    </xf>
    <xf numFmtId="164" fontId="32" fillId="2" borderId="34" xfId="0" applyNumberFormat="1" applyFont="1" applyFill="1" applyBorder="1" applyAlignment="1">
      <alignment horizontal="center" vertical="top"/>
    </xf>
    <xf numFmtId="164" fontId="32" fillId="2" borderId="4" xfId="0" applyNumberFormat="1" applyFont="1" applyFill="1" applyBorder="1" applyAlignment="1">
      <alignment horizontal="center" vertical="top"/>
    </xf>
    <xf numFmtId="0" fontId="9" fillId="2" borderId="38" xfId="0" applyFont="1" applyFill="1" applyBorder="1" applyAlignment="1">
      <alignment horizontal="left" vertical="top" wrapText="1"/>
    </xf>
    <xf numFmtId="0" fontId="38" fillId="2" borderId="5" xfId="0" applyFont="1" applyFill="1" applyBorder="1" applyAlignment="1">
      <alignment horizontal="left" vertical="top" wrapText="1"/>
    </xf>
    <xf numFmtId="0" fontId="38" fillId="2" borderId="39" xfId="0" applyFont="1" applyFill="1" applyBorder="1" applyAlignment="1">
      <alignment horizontal="left" vertical="top" wrapText="1"/>
    </xf>
    <xf numFmtId="0" fontId="32" fillId="0" borderId="47" xfId="0" applyFont="1" applyFill="1" applyBorder="1" applyAlignment="1">
      <alignment horizontal="center" vertical="top"/>
    </xf>
    <xf numFmtId="0" fontId="32" fillId="0" borderId="51" xfId="0" applyFont="1" applyFill="1" applyBorder="1" applyAlignment="1">
      <alignment horizontal="center" vertical="top"/>
    </xf>
    <xf numFmtId="0" fontId="32" fillId="0" borderId="13" xfId="0" applyFont="1" applyFill="1" applyBorder="1" applyAlignment="1">
      <alignment horizontal="center" vertical="top"/>
    </xf>
    <xf numFmtId="0" fontId="32" fillId="0" borderId="50" xfId="0" applyFont="1" applyFill="1" applyBorder="1" applyAlignment="1">
      <alignment horizontal="center" vertical="top"/>
    </xf>
    <xf numFmtId="164" fontId="32" fillId="10" borderId="4" xfId="0" applyNumberFormat="1" applyFont="1" applyFill="1" applyBorder="1" applyAlignment="1">
      <alignment horizontal="center" vertical="top"/>
    </xf>
    <xf numFmtId="0" fontId="9" fillId="10" borderId="38" xfId="0" applyFont="1" applyFill="1" applyBorder="1" applyAlignment="1">
      <alignment horizontal="left" vertical="top" wrapText="1"/>
    </xf>
    <xf numFmtId="0" fontId="38" fillId="10" borderId="5" xfId="0" applyFont="1" applyFill="1" applyBorder="1" applyAlignment="1">
      <alignment horizontal="left" vertical="top" wrapText="1"/>
    </xf>
    <xf numFmtId="0" fontId="38" fillId="10" borderId="39" xfId="0" applyFont="1" applyFill="1" applyBorder="1" applyAlignment="1">
      <alignment horizontal="left" vertical="top" wrapText="1"/>
    </xf>
    <xf numFmtId="164" fontId="35" fillId="2" borderId="1" xfId="0" applyNumberFormat="1" applyFont="1" applyFill="1" applyBorder="1" applyAlignment="1">
      <alignment horizontal="left" vertical="top"/>
    </xf>
    <xf numFmtId="164" fontId="35" fillId="2" borderId="2" xfId="0" applyNumberFormat="1" applyFont="1" applyFill="1" applyBorder="1" applyAlignment="1">
      <alignment horizontal="left" vertical="top"/>
    </xf>
    <xf numFmtId="164" fontId="35" fillId="2" borderId="3" xfId="0" applyNumberFormat="1" applyFont="1" applyFill="1" applyBorder="1" applyAlignment="1">
      <alignment horizontal="left" vertical="top"/>
    </xf>
    <xf numFmtId="0" fontId="35" fillId="2" borderId="1" xfId="0" applyFont="1" applyFill="1" applyBorder="1" applyAlignment="1">
      <alignment horizontal="left" vertical="top"/>
    </xf>
    <xf numFmtId="0" fontId="35" fillId="2" borderId="2" xfId="0" applyFont="1" applyFill="1" applyBorder="1" applyAlignment="1">
      <alignment horizontal="left" vertical="top"/>
    </xf>
    <xf numFmtId="0" fontId="35" fillId="2" borderId="3" xfId="0" applyFont="1" applyFill="1" applyBorder="1" applyAlignment="1">
      <alignment horizontal="left" vertical="top"/>
    </xf>
    <xf numFmtId="49" fontId="32" fillId="2" borderId="4" xfId="0" applyNumberFormat="1" applyFont="1" applyFill="1" applyBorder="1" applyAlignment="1">
      <alignment horizontal="left" vertical="top"/>
    </xf>
    <xf numFmtId="49" fontId="32" fillId="2" borderId="5" xfId="0" applyNumberFormat="1" applyFont="1" applyFill="1" applyBorder="1" applyAlignment="1">
      <alignment horizontal="left" vertical="top"/>
    </xf>
    <xf numFmtId="49" fontId="32" fillId="2" borderId="6" xfId="0" applyNumberFormat="1" applyFont="1" applyFill="1" applyBorder="1" applyAlignment="1">
      <alignment horizontal="left" vertical="top"/>
    </xf>
    <xf numFmtId="49" fontId="32" fillId="2" borderId="4" xfId="0" applyNumberFormat="1" applyFont="1" applyFill="1" applyBorder="1"/>
    <xf numFmtId="49" fontId="32" fillId="2" borderId="5" xfId="0" applyNumberFormat="1" applyFont="1" applyFill="1" applyBorder="1"/>
    <xf numFmtId="49" fontId="32" fillId="2" borderId="6" xfId="0" applyNumberFormat="1" applyFont="1" applyFill="1" applyBorder="1"/>
    <xf numFmtId="0" fontId="35" fillId="2" borderId="1" xfId="0" applyFont="1" applyFill="1" applyBorder="1"/>
    <xf numFmtId="0" fontId="35" fillId="2" borderId="2" xfId="0" applyFont="1" applyFill="1" applyBorder="1"/>
    <xf numFmtId="0" fontId="35" fillId="2" borderId="3" xfId="0" applyFont="1" applyFill="1" applyBorder="1"/>
    <xf numFmtId="0" fontId="32" fillId="2" borderId="43" xfId="0" applyFont="1" applyFill="1" applyBorder="1" applyAlignment="1">
      <alignment horizontal="left" vertical="top" wrapText="1" indent="1"/>
    </xf>
    <xf numFmtId="0" fontId="5" fillId="10" borderId="21" xfId="0" applyFont="1" applyFill="1" applyBorder="1" applyAlignment="1">
      <alignment horizontal="left" vertical="top" wrapText="1"/>
    </xf>
    <xf numFmtId="0" fontId="32" fillId="10" borderId="21" xfId="0" applyFont="1" applyFill="1" applyBorder="1" applyAlignment="1">
      <alignment horizontal="left" vertical="top" wrapText="1"/>
    </xf>
    <xf numFmtId="0" fontId="5" fillId="10" borderId="10" xfId="0" applyFont="1" applyFill="1" applyBorder="1" applyAlignment="1">
      <alignment horizontal="left" vertical="top" wrapText="1"/>
    </xf>
    <xf numFmtId="0" fontId="32" fillId="10" borderId="10" xfId="0" applyFont="1" applyFill="1" applyBorder="1" applyAlignment="1">
      <alignment horizontal="left" vertical="top" wrapText="1"/>
    </xf>
    <xf numFmtId="0" fontId="35" fillId="5" borderId="4" xfId="0" applyFont="1" applyFill="1" applyBorder="1"/>
    <xf numFmtId="0" fontId="35" fillId="5" borderId="5" xfId="0" applyFont="1" applyFill="1" applyBorder="1"/>
    <xf numFmtId="0" fontId="32" fillId="10" borderId="40" xfId="0" applyFont="1" applyFill="1" applyBorder="1" applyAlignment="1">
      <alignment horizontal="left" vertical="top" wrapText="1"/>
    </xf>
    <xf numFmtId="0" fontId="5" fillId="2" borderId="10" xfId="0" applyFont="1" applyFill="1" applyBorder="1" applyAlignment="1">
      <alignment horizontal="left" vertical="top" wrapText="1"/>
    </xf>
    <xf numFmtId="0" fontId="32" fillId="2" borderId="10" xfId="0" applyFont="1" applyFill="1" applyBorder="1" applyAlignment="1">
      <alignment horizontal="left" vertical="top" wrapText="1"/>
    </xf>
    <xf numFmtId="0" fontId="5" fillId="2" borderId="21" xfId="0" applyFont="1" applyFill="1" applyBorder="1" applyAlignment="1">
      <alignment horizontal="left" vertical="top" wrapText="1"/>
    </xf>
    <xf numFmtId="0" fontId="32" fillId="2" borderId="21" xfId="0" applyFont="1" applyFill="1" applyBorder="1" applyAlignment="1">
      <alignment horizontal="left" vertical="top" wrapText="1"/>
    </xf>
    <xf numFmtId="0" fontId="32" fillId="9" borderId="55" xfId="0" applyFont="1" applyFill="1" applyBorder="1" applyAlignment="1">
      <alignment horizontal="left" vertical="top" wrapText="1" indent="2"/>
    </xf>
    <xf numFmtId="0" fontId="32" fillId="9" borderId="60" xfId="0" applyFont="1" applyFill="1" applyBorder="1" applyAlignment="1">
      <alignment horizontal="left" vertical="top" wrapText="1" indent="2"/>
    </xf>
    <xf numFmtId="0" fontId="32" fillId="9" borderId="56" xfId="0" applyFont="1" applyFill="1" applyBorder="1" applyAlignment="1">
      <alignment horizontal="left" vertical="top" wrapText="1" indent="2"/>
    </xf>
    <xf numFmtId="0" fontId="5" fillId="10" borderId="43" xfId="0" applyFont="1" applyFill="1" applyBorder="1" applyAlignment="1">
      <alignment horizontal="left" vertical="top" wrapText="1" indent="1"/>
    </xf>
    <xf numFmtId="164" fontId="32" fillId="2" borderId="52" xfId="0" applyNumberFormat="1" applyFont="1" applyFill="1" applyBorder="1" applyAlignment="1">
      <alignment horizontal="center" vertical="top"/>
    </xf>
    <xf numFmtId="164" fontId="32" fillId="2" borderId="42" xfId="0" applyNumberFormat="1" applyFont="1" applyFill="1" applyBorder="1" applyAlignment="1">
      <alignment horizontal="center" vertical="top"/>
    </xf>
    <xf numFmtId="164" fontId="32" fillId="9" borderId="14" xfId="0" applyNumberFormat="1" applyFont="1" applyFill="1" applyBorder="1" applyAlignment="1">
      <alignment horizontal="center" vertical="top"/>
    </xf>
    <xf numFmtId="164" fontId="32" fillId="9" borderId="15" xfId="0" applyNumberFormat="1" applyFont="1" applyFill="1" applyBorder="1" applyAlignment="1">
      <alignment horizontal="center" vertical="top"/>
    </xf>
    <xf numFmtId="164" fontId="32" fillId="9" borderId="16" xfId="0" applyNumberFormat="1" applyFont="1" applyFill="1" applyBorder="1" applyAlignment="1">
      <alignment horizontal="center" vertical="top"/>
    </xf>
    <xf numFmtId="164" fontId="32" fillId="9" borderId="57" xfId="0" applyNumberFormat="1" applyFont="1" applyFill="1" applyBorder="1" applyAlignment="1">
      <alignment horizontal="center" vertical="top"/>
    </xf>
    <xf numFmtId="164" fontId="32" fillId="9" borderId="58" xfId="0" applyNumberFormat="1" applyFont="1" applyFill="1" applyBorder="1" applyAlignment="1">
      <alignment horizontal="center" vertical="top"/>
    </xf>
    <xf numFmtId="164" fontId="32" fillId="9" borderId="59" xfId="0" applyNumberFormat="1" applyFont="1" applyFill="1" applyBorder="1" applyAlignment="1">
      <alignment horizontal="center" vertical="top"/>
    </xf>
    <xf numFmtId="0" fontId="32" fillId="2" borderId="50" xfId="0" applyFont="1" applyFill="1" applyBorder="1" applyAlignment="1">
      <alignment horizontal="left" vertical="top" wrapText="1"/>
    </xf>
    <xf numFmtId="0" fontId="5" fillId="10" borderId="28" xfId="0" applyFont="1" applyFill="1" applyBorder="1" applyAlignment="1">
      <alignment horizontal="left" vertical="top" wrapText="1"/>
    </xf>
    <xf numFmtId="0" fontId="32" fillId="10" borderId="28" xfId="0" applyFont="1" applyFill="1" applyBorder="1" applyAlignment="1">
      <alignment horizontal="left" vertical="top" wrapText="1"/>
    </xf>
    <xf numFmtId="0" fontId="32" fillId="10" borderId="65" xfId="0" applyFont="1" applyFill="1" applyBorder="1" applyAlignment="1">
      <alignment horizontal="left" vertical="top" wrapText="1"/>
    </xf>
    <xf numFmtId="0" fontId="32" fillId="10" borderId="8" xfId="0" applyFont="1" applyFill="1" applyBorder="1" applyAlignment="1">
      <alignment horizontal="left" vertical="top" wrapText="1"/>
    </xf>
    <xf numFmtId="0" fontId="32" fillId="10" borderId="66" xfId="0" applyFont="1" applyFill="1" applyBorder="1" applyAlignment="1">
      <alignment horizontal="left" vertical="top" wrapText="1"/>
    </xf>
    <xf numFmtId="0" fontId="5" fillId="10" borderId="10" xfId="0" applyFont="1" applyFill="1" applyBorder="1" applyAlignment="1">
      <alignment horizontal="left" vertical="top" wrapText="1" indent="2"/>
    </xf>
    <xf numFmtId="0" fontId="32" fillId="10" borderId="10" xfId="0" applyFont="1" applyFill="1" applyBorder="1" applyAlignment="1">
      <alignment horizontal="left" vertical="top" wrapText="1" indent="2"/>
    </xf>
    <xf numFmtId="0" fontId="32" fillId="9" borderId="57" xfId="0" applyFont="1" applyFill="1" applyBorder="1" applyAlignment="1">
      <alignment horizontal="left" vertical="top" wrapText="1" indent="2"/>
    </xf>
    <xf numFmtId="0" fontId="32" fillId="9" borderId="58" xfId="0" applyFont="1" applyFill="1" applyBorder="1" applyAlignment="1">
      <alignment horizontal="left" vertical="top" wrapText="1" indent="2"/>
    </xf>
    <xf numFmtId="0" fontId="32" fillId="9" borderId="59" xfId="0" applyFont="1" applyFill="1" applyBorder="1" applyAlignment="1">
      <alignment horizontal="left" vertical="top" wrapText="1" indent="2"/>
    </xf>
    <xf numFmtId="0" fontId="32" fillId="2" borderId="13" xfId="0" applyFont="1" applyFill="1" applyBorder="1" applyAlignment="1">
      <alignment horizontal="left" vertical="top" wrapText="1"/>
    </xf>
    <xf numFmtId="0" fontId="5" fillId="2" borderId="28" xfId="0" applyFont="1" applyFill="1" applyBorder="1" applyAlignment="1">
      <alignment horizontal="left" vertical="top" wrapText="1"/>
    </xf>
    <xf numFmtId="0" fontId="32" fillId="2" borderId="28" xfId="0" applyFont="1" applyFill="1" applyBorder="1" applyAlignment="1">
      <alignment horizontal="left" vertical="top" wrapText="1"/>
    </xf>
    <xf numFmtId="0" fontId="32" fillId="2" borderId="13" xfId="0" applyFont="1" applyFill="1" applyBorder="1" applyAlignment="1">
      <alignment horizontal="left" vertical="top" wrapText="1" indent="1"/>
    </xf>
    <xf numFmtId="0" fontId="32" fillId="10" borderId="67" xfId="0" applyFont="1" applyFill="1" applyBorder="1" applyAlignment="1">
      <alignment horizontal="left" vertical="top" wrapText="1"/>
    </xf>
    <xf numFmtId="0" fontId="32" fillId="10" borderId="2" xfId="0" applyFont="1" applyFill="1" applyBorder="1" applyAlignment="1">
      <alignment horizontal="left" vertical="top" wrapText="1"/>
    </xf>
    <xf numFmtId="0" fontId="32" fillId="10" borderId="68" xfId="0" applyFont="1" applyFill="1" applyBorder="1" applyAlignment="1">
      <alignment horizontal="left" vertical="top" wrapText="1"/>
    </xf>
    <xf numFmtId="0" fontId="5" fillId="10" borderId="17" xfId="0" applyFont="1" applyFill="1" applyBorder="1" applyAlignment="1">
      <alignment horizontal="left" vertical="top" wrapText="1"/>
    </xf>
    <xf numFmtId="0" fontId="32" fillId="0" borderId="16" xfId="0" applyFont="1" applyFill="1" applyBorder="1" applyAlignment="1">
      <alignment horizontal="left" vertical="top" wrapText="1"/>
    </xf>
    <xf numFmtId="0" fontId="32" fillId="0" borderId="19" xfId="0" applyFont="1" applyFill="1" applyBorder="1" applyAlignment="1">
      <alignment horizontal="left" vertical="top" wrapText="1"/>
    </xf>
    <xf numFmtId="0" fontId="32" fillId="0" borderId="39" xfId="0" applyFont="1" applyFill="1" applyBorder="1" applyAlignment="1">
      <alignment horizontal="left" vertical="top" wrapText="1"/>
    </xf>
    <xf numFmtId="0" fontId="38" fillId="10" borderId="23" xfId="0" applyFont="1" applyFill="1" applyBorder="1" applyAlignment="1">
      <alignment horizontal="left" vertical="top" wrapText="1"/>
    </xf>
    <xf numFmtId="0" fontId="32" fillId="10" borderId="14" xfId="0" applyFont="1" applyFill="1" applyBorder="1" applyAlignment="1">
      <alignment horizontal="left" vertical="top" wrapText="1"/>
    </xf>
    <xf numFmtId="0" fontId="32" fillId="10" borderId="15" xfId="0" applyFont="1" applyFill="1" applyBorder="1" applyAlignment="1">
      <alignment horizontal="left" vertical="top" wrapText="1"/>
    </xf>
    <xf numFmtId="0" fontId="32" fillId="10" borderId="16" xfId="0" applyFont="1" applyFill="1" applyBorder="1" applyAlignment="1">
      <alignment horizontal="left" vertical="top" wrapText="1"/>
    </xf>
    <xf numFmtId="0" fontId="32" fillId="10" borderId="18" xfId="0" applyFont="1" applyFill="1" applyBorder="1" applyAlignment="1">
      <alignment horizontal="left" vertical="top" wrapText="1"/>
    </xf>
    <xf numFmtId="0" fontId="32" fillId="10" borderId="0" xfId="0" applyFont="1" applyFill="1" applyBorder="1" applyAlignment="1">
      <alignment horizontal="left" vertical="top" wrapText="1"/>
    </xf>
    <xf numFmtId="0" fontId="32" fillId="10" borderId="19" xfId="0" applyFont="1" applyFill="1" applyBorder="1" applyAlignment="1">
      <alignment horizontal="left" vertical="top" wrapText="1"/>
    </xf>
    <xf numFmtId="0" fontId="32" fillId="10" borderId="38" xfId="0" applyFont="1" applyFill="1" applyBorder="1" applyAlignment="1">
      <alignment horizontal="left" vertical="top" wrapText="1"/>
    </xf>
    <xf numFmtId="0" fontId="32" fillId="10" borderId="5" xfId="0" applyFont="1" applyFill="1" applyBorder="1" applyAlignment="1">
      <alignment horizontal="left" vertical="top" wrapText="1"/>
    </xf>
    <xf numFmtId="0" fontId="32" fillId="10" borderId="39" xfId="0" applyFont="1" applyFill="1" applyBorder="1" applyAlignment="1">
      <alignment horizontal="left" vertical="top" wrapText="1"/>
    </xf>
    <xf numFmtId="0" fontId="35" fillId="5" borderId="1" xfId="0" applyFont="1" applyFill="1" applyBorder="1"/>
    <xf numFmtId="0" fontId="35" fillId="5" borderId="2" xfId="0" applyFont="1" applyFill="1" applyBorder="1"/>
    <xf numFmtId="0" fontId="32" fillId="2" borderId="67" xfId="0" applyFont="1" applyFill="1" applyBorder="1" applyAlignment="1">
      <alignment horizontal="left" vertical="top" wrapText="1"/>
    </xf>
    <xf numFmtId="0" fontId="32" fillId="2" borderId="2" xfId="0" applyFont="1" applyFill="1" applyBorder="1" applyAlignment="1">
      <alignment horizontal="left" vertical="top" wrapText="1"/>
    </xf>
    <xf numFmtId="0" fontId="32" fillId="2" borderId="68" xfId="0" applyFont="1" applyFill="1" applyBorder="1" applyAlignment="1">
      <alignment horizontal="left" vertical="top" wrapText="1"/>
    </xf>
    <xf numFmtId="0" fontId="32" fillId="4" borderId="53" xfId="0" applyFont="1" applyFill="1" applyBorder="1" applyAlignment="1">
      <alignment horizontal="center" vertical="top"/>
    </xf>
    <xf numFmtId="0" fontId="32" fillId="4" borderId="12" xfId="0" applyFont="1" applyFill="1" applyBorder="1" applyAlignment="1">
      <alignment horizontal="center" vertical="top"/>
    </xf>
    <xf numFmtId="0" fontId="32" fillId="4" borderId="54" xfId="0" applyFont="1" applyFill="1" applyBorder="1" applyAlignment="1">
      <alignment horizontal="center" vertical="top"/>
    </xf>
    <xf numFmtId="0" fontId="32" fillId="4" borderId="34" xfId="0" applyFont="1" applyFill="1" applyBorder="1" applyAlignment="1">
      <alignment horizontal="center" vertical="top"/>
    </xf>
    <xf numFmtId="0" fontId="32" fillId="4" borderId="15" xfId="0" applyFont="1" applyFill="1" applyBorder="1" applyAlignment="1">
      <alignment horizontal="center" vertical="top"/>
    </xf>
    <xf numFmtId="0" fontId="32" fillId="4" borderId="35" xfId="0" applyFont="1" applyFill="1" applyBorder="1" applyAlignment="1">
      <alignment horizontal="center" vertical="top"/>
    </xf>
    <xf numFmtId="0" fontId="32" fillId="4" borderId="36" xfId="0" applyFont="1" applyFill="1" applyBorder="1" applyAlignment="1">
      <alignment horizontal="center" vertical="top"/>
    </xf>
    <xf numFmtId="0" fontId="32" fillId="4" borderId="0" xfId="0" applyFont="1" applyFill="1" applyBorder="1" applyAlignment="1">
      <alignment horizontal="center" vertical="top"/>
    </xf>
    <xf numFmtId="0" fontId="32" fillId="4" borderId="37" xfId="0" applyFont="1" applyFill="1" applyBorder="1" applyAlignment="1">
      <alignment horizontal="center" vertical="top"/>
    </xf>
    <xf numFmtId="0" fontId="32" fillId="4" borderId="4" xfId="0" applyFont="1" applyFill="1" applyBorder="1" applyAlignment="1">
      <alignment horizontal="center" vertical="top"/>
    </xf>
    <xf numFmtId="0" fontId="32" fillId="4" borderId="5" xfId="0" applyFont="1" applyFill="1" applyBorder="1" applyAlignment="1">
      <alignment horizontal="center" vertical="top"/>
    </xf>
    <xf numFmtId="0" fontId="32" fillId="4" borderId="6" xfId="0" applyFont="1" applyFill="1" applyBorder="1" applyAlignment="1">
      <alignment horizontal="center" vertical="top"/>
    </xf>
    <xf numFmtId="0" fontId="32" fillId="5" borderId="7" xfId="0" applyFont="1" applyFill="1" applyBorder="1" applyAlignment="1">
      <alignment horizontal="center" vertical="top"/>
    </xf>
    <xf numFmtId="0" fontId="32" fillId="5" borderId="8" xfId="0" applyFont="1" applyFill="1" applyBorder="1" applyAlignment="1">
      <alignment horizontal="center" vertical="top"/>
    </xf>
    <xf numFmtId="0" fontId="32" fillId="5" borderId="9" xfId="0" applyFont="1" applyFill="1" applyBorder="1" applyAlignment="1">
      <alignment horizontal="center" vertical="top"/>
    </xf>
    <xf numFmtId="0" fontId="32" fillId="5" borderId="1" xfId="0" applyFont="1" applyFill="1" applyBorder="1" applyAlignment="1">
      <alignment horizontal="center" vertical="top"/>
    </xf>
    <xf numFmtId="0" fontId="32" fillId="5" borderId="2" xfId="0" applyFont="1" applyFill="1" applyBorder="1" applyAlignment="1">
      <alignment horizontal="center" vertical="top"/>
    </xf>
    <xf numFmtId="0" fontId="32" fillId="5" borderId="3" xfId="0" applyFont="1" applyFill="1" applyBorder="1" applyAlignment="1">
      <alignment horizontal="center" vertical="top"/>
    </xf>
    <xf numFmtId="9" fontId="32" fillId="2" borderId="48" xfId="0" applyNumberFormat="1" applyFont="1" applyFill="1" applyBorder="1" applyAlignment="1">
      <alignment horizontal="center" vertical="top"/>
    </xf>
    <xf numFmtId="9" fontId="32" fillId="2" borderId="62" xfId="0" applyNumberFormat="1" applyFont="1" applyFill="1" applyBorder="1" applyAlignment="1">
      <alignment horizontal="center" vertical="top"/>
    </xf>
    <xf numFmtId="0" fontId="32" fillId="2" borderId="52" xfId="0" applyFont="1" applyFill="1" applyBorder="1" applyAlignment="1">
      <alignment horizontal="center" vertical="top"/>
    </xf>
    <xf numFmtId="0" fontId="32" fillId="2" borderId="33" xfId="0" applyFont="1" applyFill="1" applyBorder="1" applyAlignment="1">
      <alignment horizontal="center" vertical="top"/>
    </xf>
    <xf numFmtId="0" fontId="32" fillId="5" borderId="4" xfId="0" applyFont="1" applyFill="1" applyBorder="1" applyAlignment="1">
      <alignment horizontal="center" vertical="top"/>
    </xf>
    <xf numFmtId="0" fontId="32" fillId="5" borderId="5" xfId="0" applyFont="1" applyFill="1" applyBorder="1" applyAlignment="1">
      <alignment horizontal="center" vertical="top"/>
    </xf>
    <xf numFmtId="0" fontId="32" fillId="5" borderId="6" xfId="0" applyFont="1" applyFill="1" applyBorder="1" applyAlignment="1">
      <alignment horizontal="center" vertical="top"/>
    </xf>
    <xf numFmtId="0" fontId="32" fillId="4" borderId="20" xfId="0" applyFont="1" applyFill="1" applyBorder="1" applyAlignment="1">
      <alignment horizontal="center" vertical="top"/>
    </xf>
    <xf numFmtId="0" fontId="32" fillId="4" borderId="21" xfId="0" applyFont="1" applyFill="1" applyBorder="1" applyAlignment="1">
      <alignment horizontal="center" vertical="top"/>
    </xf>
    <xf numFmtId="0" fontId="32" fillId="4" borderId="22" xfId="0" applyFont="1" applyFill="1" applyBorder="1" applyAlignment="1">
      <alignment horizontal="center" vertical="top"/>
    </xf>
    <xf numFmtId="0" fontId="32" fillId="0" borderId="47" xfId="0" applyFont="1" applyFill="1" applyBorder="1" applyAlignment="1">
      <alignment horizontal="left" vertical="top" wrapText="1"/>
    </xf>
    <xf numFmtId="0" fontId="32" fillId="0" borderId="49" xfId="0" applyFont="1" applyFill="1" applyBorder="1" applyAlignment="1">
      <alignment horizontal="left" vertical="top" wrapText="1"/>
    </xf>
    <xf numFmtId="0" fontId="32" fillId="0" borderId="51" xfId="0" applyFont="1" applyFill="1" applyBorder="1" applyAlignment="1">
      <alignment horizontal="left" vertical="top" wrapText="1"/>
    </xf>
    <xf numFmtId="0" fontId="32" fillId="10" borderId="20" xfId="0" applyFont="1" applyFill="1" applyBorder="1" applyAlignment="1">
      <alignment horizontal="center" vertical="top"/>
    </xf>
    <xf numFmtId="0" fontId="6" fillId="2" borderId="10" xfId="0" applyFont="1" applyFill="1" applyBorder="1" applyAlignment="1">
      <alignment horizontal="left" vertical="top" wrapText="1" indent="1"/>
    </xf>
    <xf numFmtId="0" fontId="39" fillId="2" borderId="10" xfId="0" applyFont="1" applyFill="1" applyBorder="1" applyAlignment="1">
      <alignment horizontal="left" vertical="top" wrapText="1" indent="1"/>
    </xf>
    <xf numFmtId="0" fontId="32" fillId="2" borderId="50" xfId="0" applyFont="1" applyFill="1" applyBorder="1" applyAlignment="1">
      <alignment horizontal="center" vertical="top"/>
    </xf>
    <xf numFmtId="9" fontId="32" fillId="0" borderId="22" xfId="0" applyNumberFormat="1" applyFont="1" applyFill="1" applyBorder="1" applyAlignment="1">
      <alignment horizontal="center" vertical="top"/>
    </xf>
    <xf numFmtId="9" fontId="32" fillId="0" borderId="44" xfId="0" applyNumberFormat="1" applyFont="1" applyFill="1" applyBorder="1" applyAlignment="1">
      <alignment horizontal="center" vertical="top"/>
    </xf>
    <xf numFmtId="0" fontId="32" fillId="0" borderId="21" xfId="0" applyFont="1" applyFill="1" applyBorder="1" applyAlignment="1">
      <alignment horizontal="center" vertical="top"/>
    </xf>
    <xf numFmtId="0" fontId="32" fillId="0" borderId="43" xfId="0" applyFont="1" applyFill="1" applyBorder="1" applyAlignment="1">
      <alignment horizontal="center" vertical="top"/>
    </xf>
    <xf numFmtId="0" fontId="32" fillId="0" borderId="20" xfId="0" applyFont="1" applyFill="1" applyBorder="1" applyAlignment="1">
      <alignment horizontal="center" vertical="top"/>
    </xf>
    <xf numFmtId="0" fontId="32" fillId="0" borderId="45" xfId="0" applyFont="1" applyFill="1" applyBorder="1" applyAlignment="1">
      <alignment horizontal="center" vertical="top"/>
    </xf>
    <xf numFmtId="0" fontId="32" fillId="2" borderId="51" xfId="0" applyFont="1" applyFill="1" applyBorder="1" applyAlignment="1">
      <alignment horizontal="center" vertical="top"/>
    </xf>
    <xf numFmtId="0" fontId="32" fillId="4" borderId="45" xfId="0" applyFont="1" applyFill="1" applyBorder="1" applyAlignment="1">
      <alignment horizontal="center" vertical="top"/>
    </xf>
    <xf numFmtId="0" fontId="32" fillId="4" borderId="43" xfId="0" applyFont="1" applyFill="1" applyBorder="1" applyAlignment="1">
      <alignment horizontal="center" vertical="top"/>
    </xf>
    <xf numFmtId="0" fontId="32" fillId="4" borderId="44" xfId="0" applyFont="1" applyFill="1" applyBorder="1" applyAlignment="1">
      <alignment horizontal="center" vertical="top"/>
    </xf>
    <xf numFmtId="0" fontId="32" fillId="5" borderId="36" xfId="0" applyFont="1" applyFill="1" applyBorder="1" applyAlignment="1">
      <alignment horizontal="center" vertical="top"/>
    </xf>
    <xf numFmtId="0" fontId="32" fillId="5" borderId="0" xfId="0" applyFont="1" applyFill="1" applyBorder="1" applyAlignment="1">
      <alignment horizontal="center" vertical="top"/>
    </xf>
    <xf numFmtId="0" fontId="32" fillId="5" borderId="37" xfId="0" applyFont="1" applyFill="1" applyBorder="1" applyAlignment="1">
      <alignment horizontal="center" vertical="top"/>
    </xf>
    <xf numFmtId="0" fontId="32" fillId="10" borderId="50" xfId="0" applyFont="1" applyFill="1" applyBorder="1" applyAlignment="1">
      <alignment horizontal="left" vertical="top" wrapText="1"/>
    </xf>
    <xf numFmtId="9" fontId="32" fillId="10" borderId="47" xfId="0" applyNumberFormat="1" applyFont="1" applyFill="1" applyBorder="1" applyAlignment="1">
      <alignment horizontal="center" vertical="top"/>
    </xf>
    <xf numFmtId="9" fontId="32" fillId="10" borderId="51" xfId="0" applyNumberFormat="1" applyFont="1" applyFill="1" applyBorder="1" applyAlignment="1">
      <alignment horizontal="center" vertical="top"/>
    </xf>
    <xf numFmtId="0" fontId="32" fillId="10" borderId="13" xfId="0" applyFont="1" applyFill="1" applyBorder="1" applyAlignment="1">
      <alignment horizontal="center" vertical="top"/>
    </xf>
    <xf numFmtId="0" fontId="32" fillId="10" borderId="50" xfId="0" applyFont="1" applyFill="1" applyBorder="1" applyAlignment="1">
      <alignment horizontal="center" vertical="top"/>
    </xf>
    <xf numFmtId="0" fontId="32" fillId="10" borderId="30" xfId="0" applyFont="1" applyFill="1" applyBorder="1" applyAlignment="1">
      <alignment horizontal="center" vertical="top"/>
    </xf>
    <xf numFmtId="0" fontId="32" fillId="10" borderId="42" xfId="0" applyFont="1" applyFill="1" applyBorder="1" applyAlignment="1">
      <alignment horizontal="center" vertical="top"/>
    </xf>
    <xf numFmtId="0" fontId="32" fillId="2" borderId="0" xfId="0" applyFont="1" applyFill="1" applyAlignment="1">
      <alignment vertical="top" wrapText="1"/>
    </xf>
    <xf numFmtId="0" fontId="32" fillId="2" borderId="1" xfId="0" applyFont="1" applyFill="1" applyBorder="1" applyAlignment="1">
      <alignment vertical="top" wrapText="1"/>
    </xf>
    <xf numFmtId="0" fontId="32" fillId="2" borderId="2" xfId="0" applyFont="1" applyFill="1" applyBorder="1" applyAlignment="1">
      <alignment vertical="top" wrapText="1"/>
    </xf>
    <xf numFmtId="0" fontId="32" fillId="2" borderId="3" xfId="0" applyFont="1" applyFill="1" applyBorder="1" applyAlignment="1">
      <alignment vertical="top" wrapText="1"/>
    </xf>
    <xf numFmtId="0" fontId="32" fillId="9" borderId="11" xfId="0" applyFont="1" applyFill="1" applyBorder="1" applyAlignment="1">
      <alignment horizontal="left" vertical="top" wrapText="1" indent="1"/>
    </xf>
    <xf numFmtId="0" fontId="32" fillId="9" borderId="12" xfId="0" applyFont="1" applyFill="1" applyBorder="1" applyAlignment="1">
      <alignment horizontal="left" vertical="top" wrapText="1" indent="1"/>
    </xf>
    <xf numFmtId="0" fontId="32" fillId="9" borderId="46" xfId="0" applyFont="1" applyFill="1" applyBorder="1" applyAlignment="1">
      <alignment horizontal="left" vertical="top" wrapText="1" indent="1"/>
    </xf>
    <xf numFmtId="0" fontId="5" fillId="2" borderId="10" xfId="0" applyFont="1" applyFill="1" applyBorder="1" applyAlignment="1">
      <alignment horizontal="left" vertical="top" wrapText="1" indent="2"/>
    </xf>
    <xf numFmtId="0" fontId="32" fillId="2" borderId="10" xfId="0" applyFont="1" applyFill="1" applyBorder="1" applyAlignment="1">
      <alignment horizontal="left" vertical="top" wrapText="1" indent="2"/>
    </xf>
    <xf numFmtId="0" fontId="32" fillId="2" borderId="0" xfId="0" applyFont="1" applyFill="1" applyAlignment="1">
      <alignment vertical="top"/>
    </xf>
    <xf numFmtId="0" fontId="32" fillId="2" borderId="7" xfId="0" applyFont="1" applyFill="1" applyBorder="1" applyAlignment="1">
      <alignment horizontal="left"/>
    </xf>
    <xf numFmtId="0" fontId="32" fillId="2" borderId="8" xfId="0" applyFont="1" applyFill="1" applyBorder="1" applyAlignment="1">
      <alignment horizontal="left"/>
    </xf>
    <xf numFmtId="0" fontId="32" fillId="2" borderId="9" xfId="0" applyFont="1" applyFill="1" applyBorder="1" applyAlignment="1">
      <alignment horizontal="left"/>
    </xf>
    <xf numFmtId="0" fontId="4" fillId="2" borderId="8" xfId="0" applyFont="1" applyFill="1" applyBorder="1" applyAlignment="1">
      <alignment horizontal="left" vertical="top" wrapText="1"/>
    </xf>
    <xf numFmtId="0" fontId="36" fillId="2" borderId="8" xfId="0" applyFont="1" applyFill="1" applyBorder="1" applyAlignment="1">
      <alignment horizontal="left" vertical="top" wrapText="1"/>
    </xf>
    <xf numFmtId="0" fontId="36" fillId="2" borderId="9" xfId="0" applyFont="1" applyFill="1" applyBorder="1" applyAlignment="1">
      <alignment horizontal="left" vertical="top" wrapText="1"/>
    </xf>
    <xf numFmtId="164" fontId="32" fillId="2" borderId="33" xfId="0" applyNumberFormat="1" applyFont="1" applyFill="1" applyBorder="1" applyAlignment="1">
      <alignment horizontal="center" vertical="top"/>
    </xf>
    <xf numFmtId="0" fontId="32" fillId="2" borderId="14" xfId="0" applyFont="1" applyFill="1" applyBorder="1" applyAlignment="1">
      <alignment horizontal="left" vertical="top" wrapText="1"/>
    </xf>
    <xf numFmtId="0" fontId="32" fillId="2" borderId="15" xfId="0" applyFont="1" applyFill="1" applyBorder="1" applyAlignment="1">
      <alignment horizontal="left" vertical="top" wrapText="1"/>
    </xf>
    <xf numFmtId="0" fontId="32" fillId="2" borderId="16" xfId="0" applyFont="1" applyFill="1" applyBorder="1" applyAlignment="1">
      <alignment horizontal="left" vertical="top" wrapText="1"/>
    </xf>
    <xf numFmtId="0" fontId="32" fillId="2" borderId="11" xfId="0" applyFont="1" applyFill="1" applyBorder="1" applyAlignment="1">
      <alignment horizontal="left" vertical="top" wrapText="1"/>
    </xf>
    <xf numFmtId="0" fontId="32" fillId="2" borderId="12" xfId="0" applyFont="1" applyFill="1" applyBorder="1" applyAlignment="1">
      <alignment horizontal="left" vertical="top" wrapText="1"/>
    </xf>
    <xf numFmtId="0" fontId="32" fillId="2" borderId="46" xfId="0" applyFont="1" applyFill="1" applyBorder="1" applyAlignment="1">
      <alignment horizontal="left" vertical="top" wrapText="1"/>
    </xf>
    <xf numFmtId="0" fontId="3" fillId="3" borderId="1" xfId="0" applyFont="1" applyFill="1" applyBorder="1" applyAlignment="1">
      <alignment vertical="top"/>
    </xf>
    <xf numFmtId="0" fontId="3" fillId="3" borderId="2" xfId="0" applyFont="1" applyFill="1" applyBorder="1" applyAlignment="1">
      <alignment vertical="top"/>
    </xf>
    <xf numFmtId="0" fontId="8" fillId="2" borderId="1" xfId="0" applyFont="1" applyFill="1" applyBorder="1"/>
    <xf numFmtId="0" fontId="8" fillId="2" borderId="2" xfId="0" applyFont="1" applyFill="1" applyBorder="1"/>
    <xf numFmtId="0" fontId="8" fillId="2" borderId="3" xfId="0" applyFont="1" applyFill="1" applyBorder="1"/>
    <xf numFmtId="0" fontId="5" fillId="2" borderId="36" xfId="0" applyFont="1" applyFill="1" applyBorder="1"/>
    <xf numFmtId="0" fontId="5" fillId="2" borderId="0" xfId="0" applyFont="1" applyFill="1" applyBorder="1"/>
    <xf numFmtId="0" fontId="5" fillId="2" borderId="37" xfId="0" applyFont="1" applyFill="1" applyBorder="1"/>
    <xf numFmtId="0" fontId="5" fillId="2" borderId="4" xfId="0" applyFont="1" applyFill="1" applyBorder="1" applyAlignment="1">
      <alignment horizontal="left" vertical="top"/>
    </xf>
    <xf numFmtId="0" fontId="5" fillId="2" borderId="5" xfId="0" applyFont="1" applyFill="1" applyBorder="1" applyAlignment="1">
      <alignment horizontal="left" vertical="top"/>
    </xf>
    <xf numFmtId="0" fontId="5" fillId="2" borderId="6" xfId="0" applyFont="1" applyFill="1" applyBorder="1" applyAlignment="1">
      <alignment horizontal="left" vertical="top"/>
    </xf>
    <xf numFmtId="164" fontId="5" fillId="0" borderId="34" xfId="0" applyNumberFormat="1" applyFont="1" applyFill="1" applyBorder="1" applyAlignment="1">
      <alignment horizontal="center" vertical="top"/>
    </xf>
    <xf numFmtId="164" fontId="5" fillId="0" borderId="36" xfId="0" applyNumberFormat="1" applyFont="1" applyFill="1" applyBorder="1" applyAlignment="1">
      <alignment horizontal="center" vertical="top"/>
    </xf>
    <xf numFmtId="164" fontId="5" fillId="0" borderId="4" xfId="0" applyNumberFormat="1" applyFont="1" applyFill="1" applyBorder="1" applyAlignment="1">
      <alignment horizontal="center" vertical="top"/>
    </xf>
    <xf numFmtId="9" fontId="5" fillId="4" borderId="15" xfId="0" applyNumberFormat="1" applyFont="1" applyFill="1" applyBorder="1" applyAlignment="1">
      <alignment horizontal="center" vertical="top"/>
    </xf>
    <xf numFmtId="9" fontId="5" fillId="4" borderId="35" xfId="0" applyNumberFormat="1" applyFont="1" applyFill="1" applyBorder="1" applyAlignment="1">
      <alignment horizontal="center" vertical="top"/>
    </xf>
    <xf numFmtId="9" fontId="5" fillId="4" borderId="0" xfId="0" applyNumberFormat="1" applyFont="1" applyFill="1" applyBorder="1" applyAlignment="1">
      <alignment horizontal="center" vertical="top"/>
    </xf>
    <xf numFmtId="9" fontId="5" fillId="4" borderId="37" xfId="0" applyNumberFormat="1" applyFont="1" applyFill="1" applyBorder="1" applyAlignment="1">
      <alignment horizontal="center" vertical="top"/>
    </xf>
    <xf numFmtId="9" fontId="5" fillId="4" borderId="5" xfId="0" applyNumberFormat="1" applyFont="1" applyFill="1" applyBorder="1" applyAlignment="1">
      <alignment horizontal="center" vertical="top"/>
    </xf>
    <xf numFmtId="9" fontId="5" fillId="4" borderId="6" xfId="0" applyNumberFormat="1" applyFont="1" applyFill="1" applyBorder="1" applyAlignment="1">
      <alignment horizontal="center" vertical="top"/>
    </xf>
    <xf numFmtId="0" fontId="8" fillId="2" borderId="5" xfId="0" applyFont="1" applyFill="1" applyBorder="1" applyAlignment="1">
      <alignment vertical="top" wrapText="1"/>
    </xf>
    <xf numFmtId="0" fontId="8" fillId="2" borderId="6" xfId="0" applyFont="1" applyFill="1" applyBorder="1" applyAlignment="1">
      <alignment vertical="top" wrapText="1"/>
    </xf>
    <xf numFmtId="0" fontId="20" fillId="10" borderId="43" xfId="0" applyFont="1" applyFill="1" applyBorder="1" applyAlignment="1">
      <alignment horizontal="left" vertical="top" wrapText="1" indent="1"/>
    </xf>
    <xf numFmtId="0" fontId="20" fillId="10" borderId="28" xfId="0" applyFont="1" applyFill="1" applyBorder="1" applyAlignment="1">
      <alignment horizontal="left" vertical="top" wrapText="1"/>
    </xf>
    <xf numFmtId="0" fontId="20" fillId="2" borderId="17" xfId="0" applyFont="1" applyFill="1" applyBorder="1" applyAlignment="1">
      <alignment horizontal="left" vertical="top" wrapText="1"/>
    </xf>
    <xf numFmtId="0" fontId="20" fillId="2" borderId="10" xfId="0" applyFont="1" applyFill="1" applyBorder="1" applyAlignment="1">
      <alignment horizontal="left" vertical="top" wrapText="1"/>
    </xf>
    <xf numFmtId="164" fontId="20" fillId="2" borderId="41" xfId="0" applyNumberFormat="1" applyFont="1" applyFill="1" applyBorder="1" applyAlignment="1">
      <alignment horizontal="center" vertical="top"/>
    </xf>
    <xf numFmtId="164" fontId="20" fillId="2" borderId="45" xfId="0" applyNumberFormat="1" applyFont="1" applyFill="1" applyBorder="1" applyAlignment="1">
      <alignment horizontal="center" vertical="top"/>
    </xf>
    <xf numFmtId="0" fontId="5" fillId="0" borderId="1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2" borderId="10" xfId="0" applyFont="1" applyFill="1" applyBorder="1" applyAlignment="1">
      <alignment horizontal="left" vertical="top" wrapText="1" indent="1"/>
    </xf>
    <xf numFmtId="0" fontId="23" fillId="5" borderId="1" xfId="0" applyFont="1" applyFill="1" applyBorder="1"/>
    <xf numFmtId="0" fontId="23" fillId="5" borderId="2" xfId="0" applyFont="1" applyFill="1" applyBorder="1"/>
    <xf numFmtId="0" fontId="23" fillId="5" borderId="3" xfId="0" applyFont="1" applyFill="1" applyBorder="1"/>
    <xf numFmtId="0" fontId="23" fillId="5" borderId="4" xfId="0" applyFont="1" applyFill="1" applyBorder="1"/>
    <xf numFmtId="0" fontId="23" fillId="5" borderId="5" xfId="0" applyFont="1" applyFill="1" applyBorder="1"/>
    <xf numFmtId="0" fontId="23" fillId="5" borderId="6" xfId="0" applyFont="1" applyFill="1" applyBorder="1"/>
    <xf numFmtId="0" fontId="23" fillId="5" borderId="7" xfId="0" applyFont="1" applyFill="1" applyBorder="1"/>
    <xf numFmtId="0" fontId="23" fillId="5" borderId="8" xfId="0" applyFont="1" applyFill="1" applyBorder="1"/>
    <xf numFmtId="0" fontId="23" fillId="5" borderId="9" xfId="0" applyFont="1" applyFill="1" applyBorder="1"/>
    <xf numFmtId="0" fontId="8" fillId="5" borderId="1" xfId="0" applyFont="1" applyFill="1" applyBorder="1"/>
    <xf numFmtId="0" fontId="8" fillId="5" borderId="2" xfId="0" applyFont="1" applyFill="1" applyBorder="1"/>
    <xf numFmtId="0" fontId="8" fillId="5" borderId="3" xfId="0" applyFont="1" applyFill="1" applyBorder="1"/>
    <xf numFmtId="0" fontId="23" fillId="5" borderId="36" xfId="0" applyFont="1" applyFill="1" applyBorder="1"/>
    <xf numFmtId="0" fontId="23" fillId="5" borderId="0" xfId="0" applyFont="1" applyFill="1" applyBorder="1"/>
    <xf numFmtId="0" fontId="23" fillId="5" borderId="37" xfId="0" applyFont="1" applyFill="1" applyBorder="1"/>
    <xf numFmtId="0" fontId="20" fillId="4" borderId="15" xfId="0" applyFont="1" applyFill="1" applyBorder="1" applyAlignment="1">
      <alignment horizontal="center" vertical="top"/>
    </xf>
    <xf numFmtId="0" fontId="20" fillId="4" borderId="35" xfId="0" applyFont="1" applyFill="1" applyBorder="1" applyAlignment="1">
      <alignment horizontal="center" vertical="top"/>
    </xf>
    <xf numFmtId="0" fontId="20" fillId="4" borderId="0" xfId="0" applyFont="1" applyFill="1" applyBorder="1" applyAlignment="1">
      <alignment horizontal="center" vertical="top"/>
    </xf>
    <xf numFmtId="0" fontId="20" fillId="4" borderId="37" xfId="0" applyFont="1" applyFill="1" applyBorder="1" applyAlignment="1">
      <alignment horizontal="center" vertical="top"/>
    </xf>
    <xf numFmtId="0" fontId="20" fillId="4" borderId="5" xfId="0" applyFont="1" applyFill="1" applyBorder="1" applyAlignment="1">
      <alignment horizontal="center" vertical="top"/>
    </xf>
    <xf numFmtId="0" fontId="20" fillId="4" borderId="6" xfId="0" applyFont="1" applyFill="1" applyBorder="1" applyAlignment="1">
      <alignment horizontal="center" vertical="top"/>
    </xf>
    <xf numFmtId="0" fontId="20" fillId="10" borderId="21" xfId="0" applyFont="1" applyFill="1" applyBorder="1" applyAlignment="1">
      <alignment horizontal="left" vertical="top" wrapText="1"/>
    </xf>
    <xf numFmtId="164" fontId="20" fillId="2" borderId="52" xfId="0" applyNumberFormat="1" applyFont="1" applyFill="1" applyBorder="1" applyAlignment="1">
      <alignment horizontal="center" vertical="top"/>
    </xf>
    <xf numFmtId="164" fontId="20" fillId="2" borderId="32" xfId="0" applyNumberFormat="1" applyFont="1" applyFill="1" applyBorder="1" applyAlignment="1">
      <alignment horizontal="center" vertical="top"/>
    </xf>
    <xf numFmtId="0" fontId="20" fillId="2" borderId="21" xfId="0" applyFont="1" applyFill="1" applyBorder="1" applyAlignment="1">
      <alignment horizontal="left" vertical="top" wrapText="1"/>
    </xf>
    <xf numFmtId="0" fontId="20" fillId="2" borderId="28" xfId="0" applyFont="1" applyFill="1" applyBorder="1" applyAlignment="1">
      <alignment horizontal="left" vertical="top" wrapText="1"/>
    </xf>
    <xf numFmtId="164" fontId="20" fillId="10" borderId="30" xfId="0" applyNumberFormat="1" applyFont="1" applyFill="1" applyBorder="1" applyAlignment="1">
      <alignment horizontal="center" vertical="top"/>
    </xf>
    <xf numFmtId="164" fontId="20" fillId="10" borderId="32" xfId="0" applyNumberFormat="1" applyFont="1" applyFill="1" applyBorder="1" applyAlignment="1">
      <alignment horizontal="center" vertical="top"/>
    </xf>
    <xf numFmtId="164" fontId="20" fillId="10" borderId="42" xfId="0" applyNumberFormat="1" applyFont="1" applyFill="1" applyBorder="1" applyAlignment="1">
      <alignment horizontal="center" vertical="top"/>
    </xf>
    <xf numFmtId="164" fontId="20" fillId="2" borderId="30" xfId="0" applyNumberFormat="1" applyFont="1" applyFill="1" applyBorder="1" applyAlignment="1">
      <alignment horizontal="center" vertical="top"/>
    </xf>
    <xf numFmtId="164" fontId="20" fillId="2" borderId="33" xfId="0" applyNumberFormat="1" applyFont="1" applyFill="1" applyBorder="1" applyAlignment="1">
      <alignment horizontal="center" vertical="top"/>
    </xf>
    <xf numFmtId="164" fontId="20" fillId="2" borderId="42" xfId="0" applyNumberFormat="1" applyFont="1" applyFill="1" applyBorder="1" applyAlignment="1">
      <alignment horizontal="center" vertical="top"/>
    </xf>
    <xf numFmtId="0" fontId="6" fillId="0" borderId="57" xfId="0" applyFont="1" applyFill="1" applyBorder="1" applyAlignment="1">
      <alignment wrapText="1"/>
    </xf>
    <xf numFmtId="0" fontId="6" fillId="0" borderId="58" xfId="0" applyFont="1" applyFill="1" applyBorder="1" applyAlignment="1">
      <alignment wrapText="1"/>
    </xf>
    <xf numFmtId="0" fontId="6" fillId="0" borderId="59" xfId="0" applyFont="1" applyFill="1" applyBorder="1" applyAlignment="1">
      <alignment wrapText="1"/>
    </xf>
    <xf numFmtId="0" fontId="5" fillId="0" borderId="13" xfId="0" applyFont="1" applyFill="1" applyBorder="1" applyAlignment="1">
      <alignment horizontal="left" vertical="top" wrapText="1" indent="1"/>
    </xf>
    <xf numFmtId="0" fontId="20" fillId="0" borderId="13" xfId="0" applyFont="1" applyFill="1" applyBorder="1" applyAlignment="1">
      <alignment horizontal="left" vertical="top" wrapText="1" indent="1"/>
    </xf>
    <xf numFmtId="0" fontId="5" fillId="0" borderId="10" xfId="0" applyFont="1" applyFill="1" applyBorder="1" applyAlignment="1">
      <alignment horizontal="left" vertical="top" wrapText="1" indent="1"/>
    </xf>
    <xf numFmtId="0" fontId="20" fillId="0" borderId="10" xfId="0" applyFont="1" applyFill="1" applyBorder="1" applyAlignment="1">
      <alignment horizontal="left" vertical="top" wrapText="1" indent="1"/>
    </xf>
    <xf numFmtId="0" fontId="20" fillId="10" borderId="10" xfId="0" applyFont="1" applyFill="1" applyBorder="1" applyAlignment="1">
      <alignment horizontal="left" vertical="top" wrapText="1" indent="2"/>
    </xf>
    <xf numFmtId="0" fontId="20" fillId="10" borderId="10" xfId="0" applyFont="1" applyFill="1" applyBorder="1" applyAlignment="1">
      <alignment horizontal="left" vertical="top" wrapText="1" indent="1"/>
    </xf>
    <xf numFmtId="0" fontId="5" fillId="2" borderId="43" xfId="0" applyFont="1" applyFill="1" applyBorder="1" applyAlignment="1">
      <alignment horizontal="left" vertical="top" wrapText="1" indent="1"/>
    </xf>
    <xf numFmtId="0" fontId="20" fillId="2" borderId="43" xfId="0" applyFont="1" applyFill="1" applyBorder="1" applyAlignment="1">
      <alignment horizontal="left" vertical="top" wrapText="1" indent="1"/>
    </xf>
    <xf numFmtId="0" fontId="5" fillId="10" borderId="11" xfId="0" applyFont="1" applyFill="1" applyBorder="1" applyAlignment="1">
      <alignment horizontal="left" vertical="top" wrapText="1"/>
    </xf>
    <xf numFmtId="0" fontId="20" fillId="10" borderId="12" xfId="0" applyFont="1" applyFill="1" applyBorder="1" applyAlignment="1">
      <alignment horizontal="left" vertical="top" wrapText="1"/>
    </xf>
    <xf numFmtId="0" fontId="20" fillId="10" borderId="46" xfId="0" applyFont="1" applyFill="1" applyBorder="1" applyAlignment="1">
      <alignment horizontal="left" vertical="top" wrapText="1"/>
    </xf>
    <xf numFmtId="0" fontId="23" fillId="2" borderId="1" xfId="0" applyFont="1" applyFill="1" applyBorder="1"/>
    <xf numFmtId="0" fontId="23" fillId="2" borderId="2" xfId="0" applyFont="1" applyFill="1" applyBorder="1"/>
    <xf numFmtId="0" fontId="23" fillId="2" borderId="3" xfId="0" applyFont="1" applyFill="1" applyBorder="1"/>
    <xf numFmtId="0" fontId="20" fillId="2" borderId="4" xfId="0" applyFont="1" applyFill="1" applyBorder="1"/>
    <xf numFmtId="0" fontId="20" fillId="2" borderId="5" xfId="0" applyFont="1" applyFill="1" applyBorder="1"/>
    <xf numFmtId="0" fontId="20" fillId="2" borderId="6" xfId="0" applyFont="1" applyFill="1" applyBorder="1"/>
    <xf numFmtId="0" fontId="24" fillId="3" borderId="7" xfId="0" applyFont="1" applyFill="1" applyBorder="1" applyAlignment="1">
      <alignment vertical="top"/>
    </xf>
    <xf numFmtId="0" fontId="24" fillId="3" borderId="8" xfId="0" applyFont="1" applyFill="1" applyBorder="1" applyAlignment="1">
      <alignment vertical="top"/>
    </xf>
    <xf numFmtId="0" fontId="20" fillId="2" borderId="7" xfId="0" applyFont="1" applyFill="1" applyBorder="1"/>
    <xf numFmtId="0" fontId="20" fillId="2" borderId="8" xfId="0" applyFont="1" applyFill="1" applyBorder="1"/>
    <xf numFmtId="0" fontId="20" fillId="2" borderId="9" xfId="0" applyFont="1" applyFill="1" applyBorder="1"/>
    <xf numFmtId="0" fontId="23" fillId="2" borderId="2" xfId="0" applyFont="1" applyFill="1" applyBorder="1" applyAlignment="1">
      <alignment horizontal="left" vertical="top"/>
    </xf>
    <xf numFmtId="0" fontId="20" fillId="2" borderId="4" xfId="0" applyFont="1" applyFill="1" applyBorder="1" applyAlignment="1">
      <alignment horizontal="left" vertical="top"/>
    </xf>
    <xf numFmtId="0" fontId="20" fillId="2" borderId="5" xfId="0" applyFont="1" applyFill="1" applyBorder="1" applyAlignment="1">
      <alignment horizontal="left" vertical="top"/>
    </xf>
    <xf numFmtId="0" fontId="20" fillId="2" borderId="6" xfId="0" applyFont="1" applyFill="1" applyBorder="1" applyAlignment="1">
      <alignment horizontal="left" vertical="top"/>
    </xf>
    <xf numFmtId="0" fontId="20" fillId="2" borderId="2" xfId="0" applyFont="1" applyFill="1" applyBorder="1" applyAlignment="1">
      <alignment horizontal="left" vertical="top"/>
    </xf>
    <xf numFmtId="0" fontId="20" fillId="2" borderId="3" xfId="0" applyFont="1" applyFill="1" applyBorder="1" applyAlignment="1">
      <alignment horizontal="left" vertical="top"/>
    </xf>
    <xf numFmtId="0" fontId="20" fillId="2" borderId="0" xfId="0" applyFont="1" applyFill="1" applyAlignment="1">
      <alignment vertical="top" wrapText="1"/>
    </xf>
    <xf numFmtId="0" fontId="5" fillId="10" borderId="14" xfId="0" applyFont="1" applyFill="1" applyBorder="1" applyAlignment="1">
      <alignment horizontal="left" vertical="top" wrapText="1" indent="1"/>
    </xf>
    <xf numFmtId="0" fontId="20" fillId="10" borderId="15" xfId="0" applyFont="1" applyFill="1" applyBorder="1" applyAlignment="1">
      <alignment horizontal="left" vertical="top" wrapText="1" indent="1"/>
    </xf>
    <xf numFmtId="0" fontId="20" fillId="10" borderId="16" xfId="0" applyFont="1" applyFill="1" applyBorder="1" applyAlignment="1">
      <alignment horizontal="left" vertical="top" wrapText="1" indent="1"/>
    </xf>
    <xf numFmtId="0" fontId="20" fillId="10" borderId="11" xfId="0" applyFont="1" applyFill="1" applyBorder="1" applyAlignment="1">
      <alignment horizontal="left" vertical="top" wrapText="1" indent="1"/>
    </xf>
    <xf numFmtId="0" fontId="20" fillId="10" borderId="12" xfId="0" applyFont="1" applyFill="1" applyBorder="1" applyAlignment="1">
      <alignment horizontal="left" vertical="top" wrapText="1" indent="1"/>
    </xf>
    <xf numFmtId="0" fontId="20" fillId="10" borderId="46" xfId="0" applyFont="1" applyFill="1" applyBorder="1" applyAlignment="1">
      <alignment horizontal="left" vertical="top" wrapText="1" indent="1"/>
    </xf>
    <xf numFmtId="0" fontId="5" fillId="10" borderId="57" xfId="0" applyFont="1" applyFill="1" applyBorder="1" applyAlignment="1">
      <alignment horizontal="left" vertical="top" wrapText="1" indent="1"/>
    </xf>
    <xf numFmtId="0" fontId="20" fillId="10" borderId="58" xfId="0" applyFont="1" applyFill="1" applyBorder="1" applyAlignment="1">
      <alignment horizontal="left" vertical="top" wrapText="1" indent="1"/>
    </xf>
    <xf numFmtId="0" fontId="20" fillId="10" borderId="59" xfId="0" applyFont="1" applyFill="1" applyBorder="1" applyAlignment="1">
      <alignment horizontal="left" vertical="top" wrapText="1" indent="1"/>
    </xf>
    <xf numFmtId="0" fontId="5" fillId="10" borderId="43" xfId="0" applyFont="1" applyFill="1" applyBorder="1" applyAlignment="1">
      <alignment horizontal="left" vertical="top" wrapText="1"/>
    </xf>
    <xf numFmtId="0" fontId="20" fillId="10" borderId="43" xfId="0" applyFont="1" applyFill="1" applyBorder="1" applyAlignment="1">
      <alignment horizontal="left" vertical="top" wrapText="1"/>
    </xf>
    <xf numFmtId="0" fontId="20" fillId="2" borderId="13" xfId="0" applyFont="1" applyFill="1" applyBorder="1" applyAlignment="1">
      <alignment horizontal="left" vertical="top" wrapText="1"/>
    </xf>
    <xf numFmtId="164" fontId="20" fillId="10" borderId="52" xfId="0" applyNumberFormat="1" applyFont="1" applyFill="1" applyBorder="1" applyAlignment="1">
      <alignment horizontal="center" vertical="top"/>
    </xf>
    <xf numFmtId="0" fontId="20" fillId="2" borderId="1" xfId="0" applyFont="1" applyFill="1" applyBorder="1" applyAlignment="1">
      <alignment vertical="top" wrapText="1"/>
    </xf>
    <xf numFmtId="0" fontId="20" fillId="2" borderId="2" xfId="0" applyFont="1" applyFill="1" applyBorder="1" applyAlignment="1">
      <alignment vertical="top" wrapText="1"/>
    </xf>
    <xf numFmtId="0" fontId="20" fillId="2" borderId="3" xfId="0" applyFont="1" applyFill="1" applyBorder="1" applyAlignment="1">
      <alignment vertical="top" wrapText="1"/>
    </xf>
    <xf numFmtId="0" fontId="20" fillId="10" borderId="13" xfId="0" applyFont="1" applyFill="1" applyBorder="1" applyAlignment="1">
      <alignment horizontal="left" vertical="top" wrapText="1"/>
    </xf>
    <xf numFmtId="0" fontId="5" fillId="10" borderId="55" xfId="0" applyFont="1" applyFill="1" applyBorder="1" applyAlignment="1">
      <alignment horizontal="left" vertical="top" wrapText="1" indent="1"/>
    </xf>
    <xf numFmtId="0" fontId="20" fillId="10" borderId="60" xfId="0" applyFont="1" applyFill="1" applyBorder="1" applyAlignment="1">
      <alignment horizontal="left" vertical="top" wrapText="1" indent="1"/>
    </xf>
    <xf numFmtId="0" fontId="20" fillId="10" borderId="56" xfId="0" applyFont="1" applyFill="1" applyBorder="1" applyAlignment="1">
      <alignment horizontal="left" vertical="top" wrapText="1" indent="1"/>
    </xf>
    <xf numFmtId="0" fontId="5" fillId="10" borderId="11" xfId="0" applyFont="1" applyFill="1" applyBorder="1" applyAlignment="1">
      <alignment horizontal="left" vertical="top" wrapText="1" indent="1"/>
    </xf>
    <xf numFmtId="0" fontId="5" fillId="2" borderId="17" xfId="0" applyFont="1" applyFill="1" applyBorder="1" applyAlignment="1">
      <alignment horizontal="left" vertical="top" wrapText="1"/>
    </xf>
    <xf numFmtId="0" fontId="20" fillId="2" borderId="0" xfId="0" applyFont="1" applyFill="1" applyAlignment="1">
      <alignment vertical="top"/>
    </xf>
    <xf numFmtId="0" fontId="5" fillId="2" borderId="43" xfId="0" applyFont="1" applyFill="1" applyBorder="1" applyAlignment="1">
      <alignment horizontal="left" vertical="top" wrapText="1"/>
    </xf>
    <xf numFmtId="0" fontId="20" fillId="2" borderId="43" xfId="0" applyFont="1" applyFill="1" applyBorder="1" applyAlignment="1">
      <alignment horizontal="left" vertical="top" wrapText="1"/>
    </xf>
    <xf numFmtId="0" fontId="20" fillId="0" borderId="40" xfId="0" applyFont="1" applyFill="1" applyBorder="1" applyAlignment="1">
      <alignment horizontal="left" vertical="top" wrapText="1"/>
    </xf>
    <xf numFmtId="0" fontId="20" fillId="10" borderId="26" xfId="0" applyFont="1" applyFill="1" applyBorder="1" applyAlignment="1">
      <alignment horizontal="left" vertical="top" wrapText="1"/>
    </xf>
    <xf numFmtId="164" fontId="20" fillId="10" borderId="53" xfId="0" applyNumberFormat="1" applyFont="1" applyFill="1" applyBorder="1" applyAlignment="1">
      <alignment horizontal="center" vertical="top"/>
    </xf>
    <xf numFmtId="164" fontId="20" fillId="10" borderId="61" xfId="0" applyNumberFormat="1" applyFont="1" applyFill="1" applyBorder="1" applyAlignment="1">
      <alignment horizontal="center" vertical="top"/>
    </xf>
    <xf numFmtId="0" fontId="20" fillId="10" borderId="14" xfId="0" applyFont="1" applyFill="1" applyBorder="1" applyAlignment="1">
      <alignment horizontal="left" vertical="top" wrapText="1"/>
    </xf>
    <xf numFmtId="0" fontId="20" fillId="10" borderId="15" xfId="0" applyFont="1" applyFill="1" applyBorder="1" applyAlignment="1">
      <alignment horizontal="left" vertical="top" wrapText="1"/>
    </xf>
    <xf numFmtId="0" fontId="20" fillId="10" borderId="16" xfId="0" applyFont="1" applyFill="1" applyBorder="1" applyAlignment="1">
      <alignment horizontal="left" vertical="top" wrapText="1"/>
    </xf>
    <xf numFmtId="0" fontId="20" fillId="10" borderId="18" xfId="0" applyFont="1" applyFill="1" applyBorder="1" applyAlignment="1">
      <alignment horizontal="left" vertical="top" wrapText="1"/>
    </xf>
    <xf numFmtId="0" fontId="20" fillId="10" borderId="0" xfId="0" applyFont="1" applyFill="1" applyBorder="1" applyAlignment="1">
      <alignment horizontal="left" vertical="top" wrapText="1"/>
    </xf>
    <xf numFmtId="0" fontId="20" fillId="10" borderId="19" xfId="0" applyFont="1" applyFill="1" applyBorder="1" applyAlignment="1">
      <alignment horizontal="left" vertical="top" wrapText="1"/>
    </xf>
    <xf numFmtId="0" fontId="20" fillId="10" borderId="38" xfId="0" applyFont="1" applyFill="1" applyBorder="1" applyAlignment="1">
      <alignment horizontal="left" vertical="top" wrapText="1"/>
    </xf>
    <xf numFmtId="0" fontId="20" fillId="10" borderId="5" xfId="0" applyFont="1" applyFill="1" applyBorder="1" applyAlignment="1">
      <alignment horizontal="left" vertical="top" wrapText="1"/>
    </xf>
    <xf numFmtId="0" fontId="20" fillId="10" borderId="39" xfId="0" applyFont="1" applyFill="1" applyBorder="1" applyAlignment="1">
      <alignment horizontal="left" vertical="top" wrapText="1"/>
    </xf>
    <xf numFmtId="0" fontId="20" fillId="10" borderId="10" xfId="0" applyFont="1" applyFill="1" applyBorder="1" applyAlignment="1">
      <alignment horizontal="left" vertical="top" wrapText="1"/>
    </xf>
    <xf numFmtId="0" fontId="5" fillId="2" borderId="0" xfId="0" applyFont="1" applyFill="1"/>
    <xf numFmtId="0" fontId="5" fillId="0" borderId="43" xfId="0" applyFont="1" applyFill="1" applyBorder="1" applyAlignment="1">
      <alignment horizontal="left" vertical="top" wrapText="1" indent="1"/>
    </xf>
    <xf numFmtId="0" fontId="20" fillId="0" borderId="43" xfId="0" applyFont="1" applyFill="1" applyBorder="1" applyAlignment="1">
      <alignment horizontal="left" vertical="top" wrapText="1" indent="1"/>
    </xf>
    <xf numFmtId="0" fontId="5" fillId="0" borderId="55" xfId="0" applyFont="1" applyFill="1" applyBorder="1" applyAlignment="1">
      <alignment horizontal="left" vertical="top" wrapText="1" indent="1"/>
    </xf>
    <xf numFmtId="0" fontId="20" fillId="0" borderId="60" xfId="0" applyFont="1" applyFill="1" applyBorder="1" applyAlignment="1">
      <alignment horizontal="left" vertical="top" wrapText="1" indent="1"/>
    </xf>
    <xf numFmtId="0" fontId="20" fillId="0" borderId="56" xfId="0" applyFont="1" applyFill="1" applyBorder="1" applyAlignment="1">
      <alignment horizontal="left" vertical="top" wrapText="1" indent="1"/>
    </xf>
    <xf numFmtId="0" fontId="5" fillId="0" borderId="11" xfId="0" applyFont="1" applyFill="1" applyBorder="1" applyAlignment="1">
      <alignment horizontal="left" vertical="top" wrapText="1" indent="1"/>
    </xf>
    <xf numFmtId="0" fontId="20" fillId="0" borderId="12" xfId="0" applyFont="1" applyFill="1" applyBorder="1" applyAlignment="1">
      <alignment horizontal="left" vertical="top" wrapText="1" indent="1"/>
    </xf>
    <xf numFmtId="0" fontId="20" fillId="0" borderId="46" xfId="0" applyFont="1" applyFill="1" applyBorder="1" applyAlignment="1">
      <alignment horizontal="left" vertical="top" wrapText="1" indent="1"/>
    </xf>
    <xf numFmtId="0" fontId="26" fillId="0" borderId="13" xfId="4" applyFont="1" applyFill="1" applyBorder="1" applyAlignment="1">
      <alignment vertical="top" wrapText="1"/>
    </xf>
    <xf numFmtId="0" fontId="26" fillId="0" borderId="17" xfId="4" applyFont="1" applyFill="1" applyBorder="1" applyAlignment="1">
      <alignment vertical="top" wrapText="1"/>
    </xf>
    <xf numFmtId="0" fontId="26" fillId="0" borderId="13" xfId="0" applyFont="1" applyFill="1" applyBorder="1" applyAlignment="1">
      <alignment vertical="top" wrapText="1"/>
    </xf>
    <xf numFmtId="0" fontId="26" fillId="0" borderId="17" xfId="0" applyFont="1" applyFill="1" applyBorder="1" applyAlignment="1">
      <alignment vertical="top" wrapText="1"/>
    </xf>
    <xf numFmtId="0" fontId="26" fillId="0" borderId="14" xfId="0" applyFont="1" applyFill="1" applyBorder="1" applyAlignment="1">
      <alignment horizontal="center" vertical="top" wrapText="1"/>
    </xf>
    <xf numFmtId="0" fontId="26" fillId="0" borderId="23" xfId="0" applyFont="1" applyFill="1" applyBorder="1" applyAlignment="1">
      <alignment horizontal="center" vertical="top" wrapText="1"/>
    </xf>
    <xf numFmtId="0" fontId="26" fillId="0" borderId="16" xfId="0" applyFont="1" applyFill="1" applyBorder="1" applyAlignment="1">
      <alignment vertical="top" wrapText="1"/>
    </xf>
    <xf numFmtId="0" fontId="26" fillId="0" borderId="25" xfId="0" applyFont="1" applyFill="1" applyBorder="1" applyAlignment="1">
      <alignment vertical="top" wrapText="1"/>
    </xf>
    <xf numFmtId="0" fontId="26" fillId="0" borderId="13" xfId="0" applyFont="1" applyFill="1" applyBorder="1" applyAlignment="1">
      <alignment horizontal="center" vertical="top" wrapText="1"/>
    </xf>
    <xf numFmtId="0" fontId="26" fillId="0" borderId="17" xfId="0" applyFont="1" applyFill="1" applyBorder="1" applyAlignment="1">
      <alignment horizontal="center" vertical="top" wrapText="1"/>
    </xf>
    <xf numFmtId="0" fontId="26" fillId="0" borderId="13" xfId="2" applyFont="1" applyFill="1" applyBorder="1" applyAlignment="1">
      <alignment vertical="top" wrapText="1"/>
    </xf>
    <xf numFmtId="0" fontId="26" fillId="0" borderId="17" xfId="2" applyFont="1" applyFill="1" applyBorder="1" applyAlignment="1">
      <alignment vertical="top" wrapText="1"/>
    </xf>
    <xf numFmtId="0" fontId="26" fillId="0" borderId="26" xfId="0" applyFont="1" applyFill="1" applyBorder="1" applyAlignment="1">
      <alignment vertical="top" wrapText="1"/>
    </xf>
    <xf numFmtId="0" fontId="26" fillId="0" borderId="26" xfId="0" applyFont="1" applyFill="1" applyBorder="1" applyAlignment="1">
      <alignment horizontal="center" vertical="top" wrapText="1"/>
    </xf>
    <xf numFmtId="0" fontId="30" fillId="2" borderId="0" xfId="0" applyFont="1" applyFill="1" applyAlignment="1">
      <alignment vertical="top" wrapText="1"/>
    </xf>
    <xf numFmtId="0" fontId="30" fillId="2" borderId="0" xfId="0" applyFont="1" applyFill="1" applyAlignment="1">
      <alignment vertical="top"/>
    </xf>
    <xf numFmtId="0" fontId="30" fillId="2" borderId="1" xfId="0" applyFont="1" applyFill="1" applyBorder="1" applyAlignment="1">
      <alignment vertical="top" wrapText="1"/>
    </xf>
    <xf numFmtId="0" fontId="30" fillId="2" borderId="2" xfId="0" applyFont="1" applyFill="1" applyBorder="1" applyAlignment="1">
      <alignment vertical="top" wrapText="1"/>
    </xf>
    <xf numFmtId="0" fontId="30" fillId="2" borderId="3" xfId="0" applyFont="1" applyFill="1" applyBorder="1" applyAlignment="1">
      <alignment vertical="top" wrapText="1"/>
    </xf>
    <xf numFmtId="0" fontId="31" fillId="2" borderId="5" xfId="0" applyFont="1" applyFill="1" applyBorder="1" applyAlignment="1">
      <alignment vertical="top"/>
    </xf>
    <xf numFmtId="0" fontId="31" fillId="2" borderId="6" xfId="0" applyFont="1" applyFill="1" applyBorder="1" applyAlignment="1">
      <alignment vertical="top"/>
    </xf>
    <xf numFmtId="0" fontId="26" fillId="0" borderId="11" xfId="0" applyFont="1" applyFill="1" applyBorder="1" applyAlignment="1">
      <alignment horizontal="left" vertical="top" wrapText="1"/>
    </xf>
    <xf numFmtId="0" fontId="26" fillId="0" borderId="12" xfId="0" applyFont="1" applyFill="1" applyBorder="1" applyAlignment="1">
      <alignment horizontal="left" vertical="top" wrapText="1"/>
    </xf>
    <xf numFmtId="0" fontId="26" fillId="0" borderId="11" xfId="0" applyFont="1" applyFill="1" applyBorder="1" applyAlignment="1">
      <alignment vertical="top" wrapText="1"/>
    </xf>
    <xf numFmtId="0" fontId="26" fillId="0" borderId="12" xfId="0" applyFont="1" applyFill="1" applyBorder="1" applyAlignment="1">
      <alignment vertical="top" wrapText="1"/>
    </xf>
  </cellXfs>
  <cellStyles count="6">
    <cellStyle name="Hyperlink" xfId="1" builtinId="8"/>
    <cellStyle name="Normal" xfId="0" builtinId="0"/>
    <cellStyle name="Normal 2" xfId="2"/>
    <cellStyle name="Normal 2 2" xfId="5"/>
    <cellStyle name="Normal 3" xfId="4"/>
    <cellStyle name="Percent" xfId="3" builtinId="5"/>
  </cellStyles>
  <dxfs count="830">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A9D08E"/>
        </patternFill>
      </fill>
    </dxf>
    <dxf>
      <fill>
        <patternFill>
          <bgColor rgb="FFF79F8D"/>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Medium9"/>
  <colors>
    <mruColors>
      <color rgb="FFCDFFF4"/>
      <color rgb="FFFFFF99"/>
      <color rgb="FFF79F8D"/>
      <color rgb="FFA9D08E"/>
      <color rgb="FF0000FF"/>
      <color rgb="FF00B48F"/>
      <color rgb="FFE78585"/>
      <color rgb="FFCCFFCC"/>
      <color rgb="FFAFDC7E"/>
      <color rgb="FF85DB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1.jpe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5.jpeg"/><Relationship Id="rId1" Type="http://schemas.openxmlformats.org/officeDocument/2006/relationships/image" Target="../media/image1.jpeg"/><Relationship Id="rId4" Type="http://schemas.openxmlformats.org/officeDocument/2006/relationships/image" Target="../media/image8.jpe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5.jpeg"/><Relationship Id="rId1" Type="http://schemas.openxmlformats.org/officeDocument/2006/relationships/image" Target="../media/image1.jpeg"/><Relationship Id="rId4" Type="http://schemas.openxmlformats.org/officeDocument/2006/relationships/image" Target="../media/image8.jpe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5.jpeg"/><Relationship Id="rId1" Type="http://schemas.openxmlformats.org/officeDocument/2006/relationships/image" Target="../media/image1.jpeg"/><Relationship Id="rId4" Type="http://schemas.openxmlformats.org/officeDocument/2006/relationships/image" Target="../media/image9.jpe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5.jpeg"/><Relationship Id="rId1" Type="http://schemas.openxmlformats.org/officeDocument/2006/relationships/image" Target="../media/image1.jpeg"/><Relationship Id="rId4" Type="http://schemas.openxmlformats.org/officeDocument/2006/relationships/image" Target="../media/image10.jpeg"/></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5.jpeg"/><Relationship Id="rId1" Type="http://schemas.openxmlformats.org/officeDocument/2006/relationships/image" Target="../media/image1.jpeg"/><Relationship Id="rId4" Type="http://schemas.openxmlformats.org/officeDocument/2006/relationships/image" Target="../media/image8.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57150</xdr:rowOff>
    </xdr:from>
    <xdr:to>
      <xdr:col>14</xdr:col>
      <xdr:colOff>76200</xdr:colOff>
      <xdr:row>19</xdr:row>
      <xdr:rowOff>57150</xdr:rowOff>
    </xdr:to>
    <xdr:pic>
      <xdr:nvPicPr>
        <xdr:cNvPr id="4" name="Picture 19" descr="standard-7">
          <a:extLst>
            <a:ext uri="{FF2B5EF4-FFF2-40B4-BE49-F238E27FC236}">
              <a16:creationId xmlns:a16="http://schemas.microsoft.com/office/drawing/2014/main" id="{2005290E-7B2B-4D39-A2DC-0053121E5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3261"/>
        <a:stretch>
          <a:fillRect/>
        </a:stretch>
      </xdr:blipFill>
      <xdr:spPr bwMode="auto">
        <a:xfrm>
          <a:off x="114300" y="2162175"/>
          <a:ext cx="8001000"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28574</xdr:colOff>
      <xdr:row>14</xdr:row>
      <xdr:rowOff>0</xdr:rowOff>
    </xdr:from>
    <xdr:to>
      <xdr:col>12</xdr:col>
      <xdr:colOff>457199</xdr:colOff>
      <xdr:row>18</xdr:row>
      <xdr:rowOff>76200</xdr:rowOff>
    </xdr:to>
    <xdr:sp macro="" textlink="">
      <xdr:nvSpPr>
        <xdr:cNvPr id="5" name="Text Box 20">
          <a:extLst>
            <a:ext uri="{FF2B5EF4-FFF2-40B4-BE49-F238E27FC236}">
              <a16:creationId xmlns:a16="http://schemas.microsoft.com/office/drawing/2014/main" id="{984062AF-8E35-4AB7-A49F-62AA6744F4D8}"/>
            </a:ext>
          </a:extLst>
        </xdr:cNvPr>
        <xdr:cNvSpPr txBox="1">
          <a:spLocks noChangeArrowheads="1"/>
        </xdr:cNvSpPr>
      </xdr:nvSpPr>
      <xdr:spPr bwMode="auto">
        <a:xfrm>
          <a:off x="142874" y="2266950"/>
          <a:ext cx="71342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National Safety</a:t>
          </a:r>
          <a:r>
            <a:rPr lang="en-AU" sz="2000" baseline="0">
              <a:solidFill>
                <a:srgbClr val="FFFFFF"/>
              </a:solidFill>
              <a:effectLst/>
              <a:latin typeface="MetaOT-Norm"/>
              <a:ea typeface="Times New Roman" panose="02020603050405020304" pitchFamily="18" charset="0"/>
              <a:cs typeface="Times New Roman" panose="02020603050405020304" pitchFamily="18" charset="0"/>
            </a:rPr>
            <a:t> and Quality Health Service (NSQHS) Standards</a:t>
          </a:r>
        </a:p>
        <a:p>
          <a:pPr>
            <a:spcAft>
              <a:spcPts val="0"/>
            </a:spcAft>
          </a:pPr>
          <a:r>
            <a:rPr lang="en-AU" sz="2000" baseline="0">
              <a:solidFill>
                <a:srgbClr val="FFFFFF"/>
              </a:solidFill>
              <a:effectLst/>
              <a:latin typeface="MetaOT-Norm"/>
              <a:ea typeface="Times New Roman" panose="02020603050405020304" pitchFamily="18" charset="0"/>
              <a:cs typeface="Times New Roman" panose="02020603050405020304" pitchFamily="18" charset="0"/>
            </a:rPr>
            <a:t>Standard 7 Blood Management - Edition 2</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14</xdr:col>
      <xdr:colOff>38100</xdr:colOff>
      <xdr:row>12</xdr:row>
      <xdr:rowOff>155473</xdr:rowOff>
    </xdr:from>
    <xdr:to>
      <xdr:col>15</xdr:col>
      <xdr:colOff>600076</xdr:colOff>
      <xdr:row>19</xdr:row>
      <xdr:rowOff>123825</xdr:rowOff>
    </xdr:to>
    <xdr:pic>
      <xdr:nvPicPr>
        <xdr:cNvPr id="6" name="Picture 17" descr="standard7_nsqhss2">
          <a:extLst>
            <a:ext uri="{FF2B5EF4-FFF2-40B4-BE49-F238E27FC236}">
              <a16:creationId xmlns:a16="http://schemas.microsoft.com/office/drawing/2014/main" id="{C4B64203-D65E-47A0-97C9-6610E264E4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77200" y="2098573"/>
          <a:ext cx="1171576" cy="11208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0</xdr:rowOff>
    </xdr:from>
    <xdr:to>
      <xdr:col>16</xdr:col>
      <xdr:colOff>0</xdr:colOff>
      <xdr:row>11</xdr:row>
      <xdr:rowOff>9525</xdr:rowOff>
    </xdr:to>
    <xdr:pic>
      <xdr:nvPicPr>
        <xdr:cNvPr id="8" name="Picture 7">
          <a:extLst>
            <a:ext uri="{FF2B5EF4-FFF2-40B4-BE49-F238E27FC236}">
              <a16:creationId xmlns:a16="http://schemas.microsoft.com/office/drawing/2014/main" id="{084DC313-7CF3-4979-B3E9-3D467C0F61C8}"/>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80975" y="0"/>
          <a:ext cx="9144000" cy="17907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12</xdr:row>
      <xdr:rowOff>95251</xdr:rowOff>
    </xdr:from>
    <xdr:to>
      <xdr:col>13</xdr:col>
      <xdr:colOff>328083</xdr:colOff>
      <xdr:row>17</xdr:row>
      <xdr:rowOff>137584</xdr:rowOff>
    </xdr:to>
    <xdr:pic>
      <xdr:nvPicPr>
        <xdr:cNvPr id="4" name="Picture 19" descr="standard-7">
          <a:extLst>
            <a:ext uri="{FF2B5EF4-FFF2-40B4-BE49-F238E27FC236}">
              <a16:creationId xmlns:a16="http://schemas.microsoft.com/office/drawing/2014/main" id="{79C02357-180B-4830-A373-0F9690715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3261"/>
        <a:stretch>
          <a:fillRect/>
        </a:stretch>
      </xdr:blipFill>
      <xdr:spPr bwMode="auto">
        <a:xfrm>
          <a:off x="137583" y="2159001"/>
          <a:ext cx="885825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317500</xdr:colOff>
      <xdr:row>12</xdr:row>
      <xdr:rowOff>15557</xdr:rowOff>
    </xdr:from>
    <xdr:to>
      <xdr:col>14</xdr:col>
      <xdr:colOff>732976</xdr:colOff>
      <xdr:row>18</xdr:row>
      <xdr:rowOff>0</xdr:rowOff>
    </xdr:to>
    <xdr:pic>
      <xdr:nvPicPr>
        <xdr:cNvPr id="8" name="Picture 17" descr="standard7_nsqhss2">
          <a:extLst>
            <a:ext uri="{FF2B5EF4-FFF2-40B4-BE49-F238E27FC236}">
              <a16:creationId xmlns:a16="http://schemas.microsoft.com/office/drawing/2014/main" id="{994F2FAE-5A34-4868-843E-7D86003924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85250" y="2079307"/>
          <a:ext cx="1135143" cy="1116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9524</xdr:colOff>
      <xdr:row>0</xdr:row>
      <xdr:rowOff>0</xdr:rowOff>
    </xdr:from>
    <xdr:to>
      <xdr:col>15</xdr:col>
      <xdr:colOff>9524</xdr:colOff>
      <xdr:row>11</xdr:row>
      <xdr:rowOff>57149</xdr:rowOff>
    </xdr:to>
    <xdr:pic>
      <xdr:nvPicPr>
        <xdr:cNvPr id="9" name="Picture 8">
          <a:extLst>
            <a:ext uri="{FF2B5EF4-FFF2-40B4-BE49-F238E27FC236}">
              <a16:creationId xmlns:a16="http://schemas.microsoft.com/office/drawing/2014/main" id="{5DB8A511-85AB-4839-B288-6962897FE556}"/>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90499" y="0"/>
          <a:ext cx="9953625" cy="1838324"/>
        </a:xfrm>
        <a:prstGeom prst="rect">
          <a:avLst/>
        </a:prstGeom>
        <a:noFill/>
        <a:ln>
          <a:noFill/>
        </a:ln>
      </xdr:spPr>
    </xdr:pic>
    <xdr:clientData/>
  </xdr:twoCellAnchor>
  <xdr:twoCellAnchor>
    <xdr:from>
      <xdr:col>1</xdr:col>
      <xdr:colOff>4233</xdr:colOff>
      <xdr:row>12</xdr:row>
      <xdr:rowOff>177801</xdr:rowOff>
    </xdr:from>
    <xdr:to>
      <xdr:col>8</xdr:col>
      <xdr:colOff>567266</xdr:colOff>
      <xdr:row>17</xdr:row>
      <xdr:rowOff>9526</xdr:rowOff>
    </xdr:to>
    <xdr:sp macro="" textlink="">
      <xdr:nvSpPr>
        <xdr:cNvPr id="10" name="Text Box 20">
          <a:extLst>
            <a:ext uri="{FF2B5EF4-FFF2-40B4-BE49-F238E27FC236}">
              <a16:creationId xmlns:a16="http://schemas.microsoft.com/office/drawing/2014/main" id="{A86A99BF-2417-4E04-A314-C296D370B9B0}"/>
            </a:ext>
          </a:extLst>
        </xdr:cNvPr>
        <xdr:cNvSpPr txBox="1">
          <a:spLocks noChangeArrowheads="1"/>
        </xdr:cNvSpPr>
      </xdr:nvSpPr>
      <xdr:spPr bwMode="auto">
        <a:xfrm>
          <a:off x="137583" y="2120901"/>
          <a:ext cx="5458883" cy="746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7 Blood Management</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Facility collection audit tool</a:t>
          </a:r>
          <a:r>
            <a:rPr lang="en-AU" sz="2000" baseline="0">
              <a:solidFill>
                <a:srgbClr val="FFFFFF"/>
              </a:solidFill>
              <a:effectLst/>
              <a:latin typeface="MetaOT-Norm"/>
              <a:ea typeface="Times New Roman" panose="02020603050405020304" pitchFamily="18" charset="0"/>
              <a:cs typeface="Times New Roman" panose="02020603050405020304" pitchFamily="18" charset="0"/>
            </a:rPr>
            <a:t> - Edition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editAs="oneCell">
    <xdr:from>
      <xdr:col>1</xdr:col>
      <xdr:colOff>0</xdr:colOff>
      <xdr:row>275</xdr:row>
      <xdr:rowOff>0</xdr:rowOff>
    </xdr:from>
    <xdr:to>
      <xdr:col>2</xdr:col>
      <xdr:colOff>361950</xdr:colOff>
      <xdr:row>277</xdr:row>
      <xdr:rowOff>13307</xdr:rowOff>
    </xdr:to>
    <xdr:pic>
      <xdr:nvPicPr>
        <xdr:cNvPr id="11" name="Picture 10">
          <a:extLst>
            <a:ext uri="{FF2B5EF4-FFF2-40B4-BE49-F238E27FC236}">
              <a16:creationId xmlns:a16="http://schemas.microsoft.com/office/drawing/2014/main" id="{AF58C399-69E0-4413-A2C8-BA56651DCD9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0975" y="49510950"/>
          <a:ext cx="971550" cy="3371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9</xdr:row>
      <xdr:rowOff>0</xdr:rowOff>
    </xdr:from>
    <xdr:to>
      <xdr:col>12</xdr:col>
      <xdr:colOff>127001</xdr:colOff>
      <xdr:row>14</xdr:row>
      <xdr:rowOff>127000</xdr:rowOff>
    </xdr:to>
    <xdr:pic>
      <xdr:nvPicPr>
        <xdr:cNvPr id="8" name="Picture 19" descr="standard-7">
          <a:extLst>
            <a:ext uri="{FF2B5EF4-FFF2-40B4-BE49-F238E27FC236}">
              <a16:creationId xmlns:a16="http://schemas.microsoft.com/office/drawing/2014/main" id="{9AEB6AE9-FD07-4F8B-9066-BC3225BDC3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3261"/>
        <a:stretch>
          <a:fillRect/>
        </a:stretch>
      </xdr:blipFill>
      <xdr:spPr bwMode="auto">
        <a:xfrm>
          <a:off x="137583" y="1905000"/>
          <a:ext cx="6879168"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9</xdr:row>
      <xdr:rowOff>104775</xdr:rowOff>
    </xdr:from>
    <xdr:to>
      <xdr:col>9</xdr:col>
      <xdr:colOff>601133</xdr:colOff>
      <xdr:row>13</xdr:row>
      <xdr:rowOff>117475</xdr:rowOff>
    </xdr:to>
    <xdr:sp macro="" textlink="">
      <xdr:nvSpPr>
        <xdr:cNvPr id="9" name="Text Box 20">
          <a:extLst>
            <a:ext uri="{FF2B5EF4-FFF2-40B4-BE49-F238E27FC236}">
              <a16:creationId xmlns:a16="http://schemas.microsoft.com/office/drawing/2014/main" id="{32DA6410-5895-4614-9865-895F703DFF6E}"/>
            </a:ext>
          </a:extLst>
        </xdr:cNvPr>
        <xdr:cNvSpPr txBox="1">
          <a:spLocks noChangeArrowheads="1"/>
        </xdr:cNvSpPr>
      </xdr:nvSpPr>
      <xdr:spPr bwMode="auto">
        <a:xfrm>
          <a:off x="152400" y="1562100"/>
          <a:ext cx="5458883" cy="746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7 Blood Management</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Ward/unit collection audit tool</a:t>
          </a:r>
          <a:r>
            <a:rPr lang="en-AU" sz="2000" baseline="0">
              <a:solidFill>
                <a:srgbClr val="FFFFFF"/>
              </a:solidFill>
              <a:effectLst/>
              <a:latin typeface="MetaOT-Norm"/>
              <a:ea typeface="Times New Roman" panose="02020603050405020304" pitchFamily="18" charset="0"/>
              <a:cs typeface="Times New Roman" panose="02020603050405020304" pitchFamily="18" charset="0"/>
            </a:rPr>
            <a:t> - Edition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12</xdr:col>
      <xdr:colOff>137583</xdr:colOff>
      <xdr:row>8</xdr:row>
      <xdr:rowOff>136524</xdr:rowOff>
    </xdr:from>
    <xdr:to>
      <xdr:col>13</xdr:col>
      <xdr:colOff>604309</xdr:colOff>
      <xdr:row>15</xdr:row>
      <xdr:rowOff>27207</xdr:rowOff>
    </xdr:to>
    <xdr:pic>
      <xdr:nvPicPr>
        <xdr:cNvPr id="10" name="Picture 17" descr="standard7_nsqhss2">
          <a:extLst>
            <a:ext uri="{FF2B5EF4-FFF2-40B4-BE49-F238E27FC236}">
              <a16:creationId xmlns:a16="http://schemas.microsoft.com/office/drawing/2014/main" id="{0193D0BC-89DB-453C-A220-7AEC96BEA7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27333" y="1882774"/>
          <a:ext cx="1080559" cy="10971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40</xdr:row>
      <xdr:rowOff>0</xdr:rowOff>
    </xdr:from>
    <xdr:to>
      <xdr:col>2</xdr:col>
      <xdr:colOff>361950</xdr:colOff>
      <xdr:row>42</xdr:row>
      <xdr:rowOff>13307</xdr:rowOff>
    </xdr:to>
    <xdr:pic>
      <xdr:nvPicPr>
        <xdr:cNvPr id="7" name="Picture 6">
          <a:extLst>
            <a:ext uri="{FF2B5EF4-FFF2-40B4-BE49-F238E27FC236}">
              <a16:creationId xmlns:a16="http://schemas.microsoft.com/office/drawing/2014/main" id="{9224993D-B2F1-4257-B5D0-3EAC0B12187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975" y="8505825"/>
          <a:ext cx="971550" cy="337157"/>
        </a:xfrm>
        <a:prstGeom prst="rect">
          <a:avLst/>
        </a:prstGeom>
      </xdr:spPr>
    </xdr:pic>
    <xdr:clientData/>
  </xdr:twoCellAnchor>
  <xdr:twoCellAnchor editAs="oneCell">
    <xdr:from>
      <xdr:col>1</xdr:col>
      <xdr:colOff>0</xdr:colOff>
      <xdr:row>0</xdr:row>
      <xdr:rowOff>0</xdr:rowOff>
    </xdr:from>
    <xdr:to>
      <xdr:col>16</xdr:col>
      <xdr:colOff>673100</xdr:colOff>
      <xdr:row>7</xdr:row>
      <xdr:rowOff>142240</xdr:rowOff>
    </xdr:to>
    <xdr:pic>
      <xdr:nvPicPr>
        <xdr:cNvPr id="12" name="Picture 11">
          <a:extLst>
            <a:ext uri="{FF2B5EF4-FFF2-40B4-BE49-F238E27FC236}">
              <a16:creationId xmlns:a16="http://schemas.microsoft.com/office/drawing/2014/main" id="{1C2F8DAC-7E89-45D8-9591-DEF6A9D5B002}"/>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10693400" cy="127571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9</xdr:row>
      <xdr:rowOff>0</xdr:rowOff>
    </xdr:from>
    <xdr:to>
      <xdr:col>12</xdr:col>
      <xdr:colOff>127001</xdr:colOff>
      <xdr:row>14</xdr:row>
      <xdr:rowOff>28575</xdr:rowOff>
    </xdr:to>
    <xdr:pic>
      <xdr:nvPicPr>
        <xdr:cNvPr id="3" name="Picture 19" descr="standard-7">
          <a:extLst>
            <a:ext uri="{FF2B5EF4-FFF2-40B4-BE49-F238E27FC236}">
              <a16:creationId xmlns:a16="http://schemas.microsoft.com/office/drawing/2014/main" id="{D7C9E2C7-41B6-4D3A-A02A-D9EC3B645B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3261"/>
        <a:stretch>
          <a:fillRect/>
        </a:stretch>
      </xdr:blipFill>
      <xdr:spPr bwMode="auto">
        <a:xfrm>
          <a:off x="133350" y="1457325"/>
          <a:ext cx="6832601"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10583</xdr:colOff>
      <xdr:row>9</xdr:row>
      <xdr:rowOff>115358</xdr:rowOff>
    </xdr:from>
    <xdr:to>
      <xdr:col>9</xdr:col>
      <xdr:colOff>592666</xdr:colOff>
      <xdr:row>13</xdr:row>
      <xdr:rowOff>128058</xdr:rowOff>
    </xdr:to>
    <xdr:sp macro="" textlink="">
      <xdr:nvSpPr>
        <xdr:cNvPr id="4" name="Text Box 20">
          <a:extLst>
            <a:ext uri="{FF2B5EF4-FFF2-40B4-BE49-F238E27FC236}">
              <a16:creationId xmlns:a16="http://schemas.microsoft.com/office/drawing/2014/main" id="{FAF78A69-1016-4CB1-A364-AA76C09DF088}"/>
            </a:ext>
          </a:extLst>
        </xdr:cNvPr>
        <xdr:cNvSpPr txBox="1">
          <a:spLocks noChangeArrowheads="1"/>
        </xdr:cNvSpPr>
      </xdr:nvSpPr>
      <xdr:spPr bwMode="auto">
        <a:xfrm>
          <a:off x="148166" y="2020358"/>
          <a:ext cx="54927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7 Blood Management</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Patient collection audit tool</a:t>
          </a:r>
          <a:r>
            <a:rPr lang="en-AU" sz="2000" baseline="0">
              <a:solidFill>
                <a:srgbClr val="FFFFFF"/>
              </a:solidFill>
              <a:effectLst/>
              <a:latin typeface="MetaOT-Norm"/>
              <a:ea typeface="Times New Roman" panose="02020603050405020304" pitchFamily="18" charset="0"/>
              <a:cs typeface="Times New Roman" panose="02020603050405020304" pitchFamily="18" charset="0"/>
            </a:rPr>
            <a:t> - Edition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12</xdr:col>
      <xdr:colOff>128058</xdr:colOff>
      <xdr:row>8</xdr:row>
      <xdr:rowOff>79374</xdr:rowOff>
    </xdr:from>
    <xdr:to>
      <xdr:col>13</xdr:col>
      <xdr:colOff>594784</xdr:colOff>
      <xdr:row>14</xdr:row>
      <xdr:rowOff>104775</xdr:rowOff>
    </xdr:to>
    <xdr:pic>
      <xdr:nvPicPr>
        <xdr:cNvPr id="5" name="Picture 17" descr="standard7_nsqhss2">
          <a:extLst>
            <a:ext uri="{FF2B5EF4-FFF2-40B4-BE49-F238E27FC236}">
              <a16:creationId xmlns:a16="http://schemas.microsoft.com/office/drawing/2014/main" id="{8633F7A4-8A0A-44FF-BE3D-07DBFA73FF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7008" y="1374774"/>
          <a:ext cx="1076326" cy="1082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183</xdr:row>
      <xdr:rowOff>0</xdr:rowOff>
    </xdr:from>
    <xdr:to>
      <xdr:col>2</xdr:col>
      <xdr:colOff>361950</xdr:colOff>
      <xdr:row>185</xdr:row>
      <xdr:rowOff>13307</xdr:rowOff>
    </xdr:to>
    <xdr:pic>
      <xdr:nvPicPr>
        <xdr:cNvPr id="9" name="Picture 8">
          <a:extLst>
            <a:ext uri="{FF2B5EF4-FFF2-40B4-BE49-F238E27FC236}">
              <a16:creationId xmlns:a16="http://schemas.microsoft.com/office/drawing/2014/main" id="{8F8FA5D4-A635-4262-91A7-8D22872423A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975" y="29251275"/>
          <a:ext cx="971550" cy="337157"/>
        </a:xfrm>
        <a:prstGeom prst="rect">
          <a:avLst/>
        </a:prstGeom>
      </xdr:spPr>
    </xdr:pic>
    <xdr:clientData/>
  </xdr:twoCellAnchor>
  <xdr:twoCellAnchor editAs="oneCell">
    <xdr:from>
      <xdr:col>1</xdr:col>
      <xdr:colOff>0</xdr:colOff>
      <xdr:row>0</xdr:row>
      <xdr:rowOff>0</xdr:rowOff>
    </xdr:from>
    <xdr:to>
      <xdr:col>16</xdr:col>
      <xdr:colOff>673100</xdr:colOff>
      <xdr:row>7</xdr:row>
      <xdr:rowOff>142240</xdr:rowOff>
    </xdr:to>
    <xdr:pic>
      <xdr:nvPicPr>
        <xdr:cNvPr id="7" name="Picture 6">
          <a:extLst>
            <a:ext uri="{FF2B5EF4-FFF2-40B4-BE49-F238E27FC236}">
              <a16:creationId xmlns:a16="http://schemas.microsoft.com/office/drawing/2014/main" id="{4F23481F-6D26-46EA-BB08-47C1AE7FBF18}"/>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10693400" cy="127571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13757</xdr:colOff>
      <xdr:row>13</xdr:row>
      <xdr:rowOff>0</xdr:rowOff>
    </xdr:from>
    <xdr:to>
      <xdr:col>15</xdr:col>
      <xdr:colOff>570441</xdr:colOff>
      <xdr:row>17</xdr:row>
      <xdr:rowOff>95250</xdr:rowOff>
    </xdr:to>
    <xdr:pic>
      <xdr:nvPicPr>
        <xdr:cNvPr id="7" name="Picture 19" descr="standard-7">
          <a:extLst>
            <a:ext uri="{FF2B5EF4-FFF2-40B4-BE49-F238E27FC236}">
              <a16:creationId xmlns:a16="http://schemas.microsoft.com/office/drawing/2014/main" id="{B4E16CE8-277F-41EC-AB46-2D33E13752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3261"/>
        <a:stretch>
          <a:fillRect/>
        </a:stretch>
      </xdr:blipFill>
      <xdr:spPr bwMode="auto">
        <a:xfrm>
          <a:off x="147107" y="2105025"/>
          <a:ext cx="8024284"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13</xdr:row>
      <xdr:rowOff>9525</xdr:rowOff>
    </xdr:from>
    <xdr:to>
      <xdr:col>9</xdr:col>
      <xdr:colOff>582083</xdr:colOff>
      <xdr:row>17</xdr:row>
      <xdr:rowOff>22225</xdr:rowOff>
    </xdr:to>
    <xdr:sp macro="" textlink="">
      <xdr:nvSpPr>
        <xdr:cNvPr id="8" name="Text Box 20">
          <a:extLst>
            <a:ext uri="{FF2B5EF4-FFF2-40B4-BE49-F238E27FC236}">
              <a16:creationId xmlns:a16="http://schemas.microsoft.com/office/drawing/2014/main" id="{4D22D133-07E6-4163-9C10-0D63E48C846B}"/>
            </a:ext>
          </a:extLst>
        </xdr:cNvPr>
        <xdr:cNvSpPr txBox="1">
          <a:spLocks noChangeArrowheads="1"/>
        </xdr:cNvSpPr>
      </xdr:nvSpPr>
      <xdr:spPr bwMode="auto">
        <a:xfrm>
          <a:off x="133350" y="1952625"/>
          <a:ext cx="5458883" cy="746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7 Blood Management</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Ward/unit level results</a:t>
          </a:r>
          <a:r>
            <a:rPr lang="en-AU" sz="2000" baseline="0">
              <a:solidFill>
                <a:srgbClr val="FFFFFF"/>
              </a:solidFill>
              <a:effectLst/>
              <a:latin typeface="MetaOT-Norm"/>
              <a:ea typeface="Times New Roman" panose="02020603050405020304" pitchFamily="18" charset="0"/>
              <a:cs typeface="Times New Roman" panose="02020603050405020304" pitchFamily="18" charset="0"/>
            </a:rPr>
            <a:t> - Edition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15</xdr:col>
      <xdr:colOff>633644</xdr:colOff>
      <xdr:row>12</xdr:row>
      <xdr:rowOff>48683</xdr:rowOff>
    </xdr:from>
    <xdr:to>
      <xdr:col>16</xdr:col>
      <xdr:colOff>934508</xdr:colOff>
      <xdr:row>18</xdr:row>
      <xdr:rowOff>28575</xdr:rowOff>
    </xdr:to>
    <xdr:pic>
      <xdr:nvPicPr>
        <xdr:cNvPr id="9" name="Picture 17" descr="standard7_nsqhss2">
          <a:extLst>
            <a:ext uri="{FF2B5EF4-FFF2-40B4-BE49-F238E27FC236}">
              <a16:creationId xmlns:a16="http://schemas.microsoft.com/office/drawing/2014/main" id="{CBFF40A8-3313-4E7A-BED9-5B66652981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34594" y="1991783"/>
          <a:ext cx="1081914" cy="1037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42</xdr:row>
      <xdr:rowOff>0</xdr:rowOff>
    </xdr:from>
    <xdr:to>
      <xdr:col>2</xdr:col>
      <xdr:colOff>457200</xdr:colOff>
      <xdr:row>44</xdr:row>
      <xdr:rowOff>13307</xdr:rowOff>
    </xdr:to>
    <xdr:pic>
      <xdr:nvPicPr>
        <xdr:cNvPr id="11" name="Picture 10">
          <a:extLst>
            <a:ext uri="{FF2B5EF4-FFF2-40B4-BE49-F238E27FC236}">
              <a16:creationId xmlns:a16="http://schemas.microsoft.com/office/drawing/2014/main" id="{99C5AD15-DBB3-4D18-9AD9-02A0D8D2693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975" y="8220075"/>
          <a:ext cx="971550" cy="337157"/>
        </a:xfrm>
        <a:prstGeom prst="rect">
          <a:avLst/>
        </a:prstGeom>
      </xdr:spPr>
    </xdr:pic>
    <xdr:clientData/>
  </xdr:twoCellAnchor>
  <xdr:twoCellAnchor editAs="oneCell">
    <xdr:from>
      <xdr:col>1</xdr:col>
      <xdr:colOff>0</xdr:colOff>
      <xdr:row>0</xdr:row>
      <xdr:rowOff>0</xdr:rowOff>
    </xdr:from>
    <xdr:to>
      <xdr:col>17</xdr:col>
      <xdr:colOff>9525</xdr:colOff>
      <xdr:row>11</xdr:row>
      <xdr:rowOff>28575</xdr:rowOff>
    </xdr:to>
    <xdr:pic>
      <xdr:nvPicPr>
        <xdr:cNvPr id="12" name="Picture 11">
          <a:extLst>
            <a:ext uri="{FF2B5EF4-FFF2-40B4-BE49-F238E27FC236}">
              <a16:creationId xmlns:a16="http://schemas.microsoft.com/office/drawing/2014/main" id="{5D5C00F3-D144-4CAD-8D64-36D27E6BE1E2}"/>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9239250" cy="18097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4232</xdr:colOff>
      <xdr:row>13</xdr:row>
      <xdr:rowOff>0</xdr:rowOff>
    </xdr:from>
    <xdr:to>
      <xdr:col>15</xdr:col>
      <xdr:colOff>560916</xdr:colOff>
      <xdr:row>17</xdr:row>
      <xdr:rowOff>114300</xdr:rowOff>
    </xdr:to>
    <xdr:pic>
      <xdr:nvPicPr>
        <xdr:cNvPr id="8" name="Picture 19" descr="standard-7">
          <a:extLst>
            <a:ext uri="{FF2B5EF4-FFF2-40B4-BE49-F238E27FC236}">
              <a16:creationId xmlns:a16="http://schemas.microsoft.com/office/drawing/2014/main" id="{77AD73D1-C58E-4644-A6D2-1B7D1502A5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3261"/>
        <a:stretch>
          <a:fillRect/>
        </a:stretch>
      </xdr:blipFill>
      <xdr:spPr bwMode="auto">
        <a:xfrm>
          <a:off x="137582" y="2105025"/>
          <a:ext cx="8214784"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13</xdr:row>
      <xdr:rowOff>9525</xdr:rowOff>
    </xdr:from>
    <xdr:to>
      <xdr:col>9</xdr:col>
      <xdr:colOff>582083</xdr:colOff>
      <xdr:row>17</xdr:row>
      <xdr:rowOff>22225</xdr:rowOff>
    </xdr:to>
    <xdr:sp macro="" textlink="">
      <xdr:nvSpPr>
        <xdr:cNvPr id="9" name="Text Box 20">
          <a:extLst>
            <a:ext uri="{FF2B5EF4-FFF2-40B4-BE49-F238E27FC236}">
              <a16:creationId xmlns:a16="http://schemas.microsoft.com/office/drawing/2014/main" id="{5DEF5360-5D55-409F-BC5F-860632532357}"/>
            </a:ext>
          </a:extLst>
        </xdr:cNvPr>
        <xdr:cNvSpPr txBox="1">
          <a:spLocks noChangeArrowheads="1"/>
        </xdr:cNvSpPr>
      </xdr:nvSpPr>
      <xdr:spPr bwMode="auto">
        <a:xfrm>
          <a:off x="133350" y="2276475"/>
          <a:ext cx="4630208" cy="746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7 Blood Management</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Patient level results - Edition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15</xdr:col>
      <xdr:colOff>609600</xdr:colOff>
      <xdr:row>12</xdr:row>
      <xdr:rowOff>57150</xdr:rowOff>
    </xdr:from>
    <xdr:to>
      <xdr:col>16</xdr:col>
      <xdr:colOff>953558</xdr:colOff>
      <xdr:row>18</xdr:row>
      <xdr:rowOff>38758</xdr:rowOff>
    </xdr:to>
    <xdr:pic>
      <xdr:nvPicPr>
        <xdr:cNvPr id="10" name="Picture 17" descr="standard7_nsqhss2">
          <a:extLst>
            <a:ext uri="{FF2B5EF4-FFF2-40B4-BE49-F238E27FC236}">
              <a16:creationId xmlns:a16="http://schemas.microsoft.com/office/drawing/2014/main" id="{22C84E83-CFAB-4014-9232-96F57ECEF4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01050" y="2000250"/>
          <a:ext cx="1125008" cy="10388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147</xdr:row>
      <xdr:rowOff>0</xdr:rowOff>
    </xdr:from>
    <xdr:to>
      <xdr:col>2</xdr:col>
      <xdr:colOff>447675</xdr:colOff>
      <xdr:row>149</xdr:row>
      <xdr:rowOff>13307</xdr:rowOff>
    </xdr:to>
    <xdr:pic>
      <xdr:nvPicPr>
        <xdr:cNvPr id="11" name="Picture 10">
          <a:extLst>
            <a:ext uri="{FF2B5EF4-FFF2-40B4-BE49-F238E27FC236}">
              <a16:creationId xmlns:a16="http://schemas.microsoft.com/office/drawing/2014/main" id="{C0E84110-99F8-4D34-BA07-8AFF1B17C33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975" y="29260800"/>
          <a:ext cx="971550" cy="337157"/>
        </a:xfrm>
        <a:prstGeom prst="rect">
          <a:avLst/>
        </a:prstGeom>
      </xdr:spPr>
    </xdr:pic>
    <xdr:clientData/>
  </xdr:twoCellAnchor>
  <xdr:twoCellAnchor editAs="oneCell">
    <xdr:from>
      <xdr:col>1</xdr:col>
      <xdr:colOff>0</xdr:colOff>
      <xdr:row>0</xdr:row>
      <xdr:rowOff>0</xdr:rowOff>
    </xdr:from>
    <xdr:to>
      <xdr:col>17</xdr:col>
      <xdr:colOff>0</xdr:colOff>
      <xdr:row>11</xdr:row>
      <xdr:rowOff>142875</xdr:rowOff>
    </xdr:to>
    <xdr:pic>
      <xdr:nvPicPr>
        <xdr:cNvPr id="12" name="Picture 11">
          <a:extLst>
            <a:ext uri="{FF2B5EF4-FFF2-40B4-BE49-F238E27FC236}">
              <a16:creationId xmlns:a16="http://schemas.microsoft.com/office/drawing/2014/main" id="{F24275B5-5812-48B2-A37B-5C5FF06D38DC}"/>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9477375" cy="19240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9524</xdr:colOff>
      <xdr:row>9</xdr:row>
      <xdr:rowOff>114299</xdr:rowOff>
    </xdr:from>
    <xdr:to>
      <xdr:col>5</xdr:col>
      <xdr:colOff>1272362</xdr:colOff>
      <xdr:row>14</xdr:row>
      <xdr:rowOff>114300</xdr:rowOff>
    </xdr:to>
    <xdr:pic>
      <xdr:nvPicPr>
        <xdr:cNvPr id="3" name="Picture 19" descr="standard-7">
          <a:extLst>
            <a:ext uri="{FF2B5EF4-FFF2-40B4-BE49-F238E27FC236}">
              <a16:creationId xmlns:a16="http://schemas.microsoft.com/office/drawing/2014/main" id="{3135307E-DBA9-4F03-8E81-1C3C640E1E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3261"/>
        <a:stretch>
          <a:fillRect/>
        </a:stretch>
      </xdr:blipFill>
      <xdr:spPr bwMode="auto">
        <a:xfrm>
          <a:off x="190499" y="1447799"/>
          <a:ext cx="8120838" cy="952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xdr:colOff>
      <xdr:row>9</xdr:row>
      <xdr:rowOff>161925</xdr:rowOff>
    </xdr:from>
    <xdr:to>
      <xdr:col>4</xdr:col>
      <xdr:colOff>2228850</xdr:colOff>
      <xdr:row>13</xdr:row>
      <xdr:rowOff>142875</xdr:rowOff>
    </xdr:to>
    <xdr:sp macro="" textlink="">
      <xdr:nvSpPr>
        <xdr:cNvPr id="5" name="Text Box 20">
          <a:extLst>
            <a:ext uri="{FF2B5EF4-FFF2-40B4-BE49-F238E27FC236}">
              <a16:creationId xmlns:a16="http://schemas.microsoft.com/office/drawing/2014/main" id="{0F0A1A70-9460-44F2-B4B2-989B35BF580A}"/>
            </a:ext>
          </a:extLst>
        </xdr:cNvPr>
        <xdr:cNvSpPr txBox="1">
          <a:spLocks noChangeArrowheads="1"/>
        </xdr:cNvSpPr>
      </xdr:nvSpPr>
      <xdr:spPr bwMode="auto">
        <a:xfrm>
          <a:off x="142875" y="2066925"/>
          <a:ext cx="56769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7 Blood Management</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Measurement Plan – Edition 2</a:t>
          </a:r>
        </a:p>
        <a:p>
          <a:pPr>
            <a:spcAft>
              <a:spcPts val="0"/>
            </a:spcAft>
          </a:pP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5</xdr:col>
      <xdr:colOff>1276350</xdr:colOff>
      <xdr:row>9</xdr:row>
      <xdr:rowOff>66675</xdr:rowOff>
    </xdr:from>
    <xdr:to>
      <xdr:col>6</xdr:col>
      <xdr:colOff>66676</xdr:colOff>
      <xdr:row>15</xdr:row>
      <xdr:rowOff>5223</xdr:rowOff>
    </xdr:to>
    <xdr:pic>
      <xdr:nvPicPr>
        <xdr:cNvPr id="6" name="Picture 17" descr="standard7_nsqhss2">
          <a:extLst>
            <a:ext uri="{FF2B5EF4-FFF2-40B4-BE49-F238E27FC236}">
              <a16:creationId xmlns:a16="http://schemas.microsoft.com/office/drawing/2014/main" id="{0E91861C-F252-4E75-B0C6-14752DF468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15325" y="1400175"/>
          <a:ext cx="1104901" cy="10815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72</xdr:row>
      <xdr:rowOff>0</xdr:rowOff>
    </xdr:from>
    <xdr:to>
      <xdr:col>1</xdr:col>
      <xdr:colOff>971550</xdr:colOff>
      <xdr:row>74</xdr:row>
      <xdr:rowOff>13307</xdr:rowOff>
    </xdr:to>
    <xdr:pic>
      <xdr:nvPicPr>
        <xdr:cNvPr id="8" name="Picture 7">
          <a:extLst>
            <a:ext uri="{FF2B5EF4-FFF2-40B4-BE49-F238E27FC236}">
              <a16:creationId xmlns:a16="http://schemas.microsoft.com/office/drawing/2014/main" id="{633EB44E-D49A-44AC-870E-205DAECB26D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975" y="44053125"/>
          <a:ext cx="971550" cy="337157"/>
        </a:xfrm>
        <a:prstGeom prst="rect">
          <a:avLst/>
        </a:prstGeom>
      </xdr:spPr>
    </xdr:pic>
    <xdr:clientData/>
  </xdr:twoCellAnchor>
  <xdr:twoCellAnchor editAs="oneCell">
    <xdr:from>
      <xdr:col>1</xdr:col>
      <xdr:colOff>0</xdr:colOff>
      <xdr:row>0</xdr:row>
      <xdr:rowOff>0</xdr:rowOff>
    </xdr:from>
    <xdr:to>
      <xdr:col>6</xdr:col>
      <xdr:colOff>1520825</xdr:colOff>
      <xdr:row>7</xdr:row>
      <xdr:rowOff>142240</xdr:rowOff>
    </xdr:to>
    <xdr:pic>
      <xdr:nvPicPr>
        <xdr:cNvPr id="9" name="Picture 8">
          <a:extLst>
            <a:ext uri="{FF2B5EF4-FFF2-40B4-BE49-F238E27FC236}">
              <a16:creationId xmlns:a16="http://schemas.microsoft.com/office/drawing/2014/main" id="{087366D2-026C-4D49-83A9-85A4EC20C141}"/>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10693400" cy="127571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5:P36"/>
  <sheetViews>
    <sheetView tabSelected="1" zoomScaleNormal="100" workbookViewId="0"/>
  </sheetViews>
  <sheetFormatPr defaultColWidth="9.140625" defaultRowHeight="12.75" x14ac:dyDescent="0.2"/>
  <cols>
    <col min="1" max="1" width="2.7109375" style="28" customWidth="1"/>
    <col min="2" max="16384" width="9.140625" style="28"/>
  </cols>
  <sheetData>
    <row r="15" spans="2:2" ht="14.25" x14ac:dyDescent="0.2">
      <c r="B15" s="29"/>
    </row>
    <row r="22" spans="2:16" ht="18" x14ac:dyDescent="0.25">
      <c r="B22" s="30" t="s">
        <v>54</v>
      </c>
    </row>
    <row r="23" spans="2:16" x14ac:dyDescent="0.2">
      <c r="B23" s="31"/>
    </row>
    <row r="24" spans="2:16" ht="60" customHeight="1" x14ac:dyDescent="0.2">
      <c r="B24" s="409" t="s">
        <v>696</v>
      </c>
      <c r="C24" s="409"/>
      <c r="D24" s="409"/>
      <c r="E24" s="409"/>
      <c r="F24" s="409"/>
      <c r="G24" s="409"/>
      <c r="H24" s="409"/>
      <c r="I24" s="409"/>
      <c r="J24" s="409"/>
      <c r="K24" s="409"/>
      <c r="L24" s="409"/>
      <c r="M24" s="409"/>
      <c r="N24" s="409"/>
      <c r="O24" s="409"/>
      <c r="P24" s="409"/>
    </row>
    <row r="25" spans="2:16" ht="14.25" x14ac:dyDescent="0.2">
      <c r="B25" s="119"/>
      <c r="C25" s="119"/>
      <c r="D25" s="119"/>
      <c r="E25" s="119"/>
      <c r="F25" s="119"/>
      <c r="G25" s="119"/>
      <c r="H25" s="119"/>
      <c r="I25" s="119"/>
      <c r="J25" s="119"/>
      <c r="K25" s="119"/>
      <c r="L25" s="119"/>
      <c r="M25" s="119"/>
      <c r="N25" s="119"/>
      <c r="O25" s="119"/>
      <c r="P25" s="119"/>
    </row>
    <row r="27" spans="2:16" ht="18" x14ac:dyDescent="0.25">
      <c r="B27" s="30" t="s">
        <v>18</v>
      </c>
    </row>
    <row r="28" spans="2:16" x14ac:dyDescent="0.2">
      <c r="B28" s="31"/>
    </row>
    <row r="29" spans="2:16" ht="14.25" x14ac:dyDescent="0.2">
      <c r="B29" s="411" t="s">
        <v>59</v>
      </c>
      <c r="C29" s="411"/>
      <c r="D29" s="411"/>
      <c r="E29" s="410" t="s">
        <v>419</v>
      </c>
      <c r="F29" s="410"/>
      <c r="G29" s="410"/>
      <c r="H29" s="410"/>
      <c r="I29" s="410"/>
      <c r="J29" s="410"/>
      <c r="K29" s="410"/>
      <c r="L29" s="410"/>
      <c r="M29" s="410"/>
      <c r="N29" s="410"/>
      <c r="O29" s="410"/>
      <c r="P29" s="410"/>
    </row>
    <row r="30" spans="2:16" ht="14.25" x14ac:dyDescent="0.2">
      <c r="B30" s="411" t="s">
        <v>60</v>
      </c>
      <c r="C30" s="411"/>
      <c r="D30" s="411"/>
      <c r="E30" s="410" t="s">
        <v>420</v>
      </c>
      <c r="F30" s="410"/>
      <c r="G30" s="410"/>
      <c r="H30" s="410"/>
      <c r="I30" s="410"/>
      <c r="J30" s="410"/>
      <c r="K30" s="410"/>
      <c r="L30" s="410"/>
      <c r="M30" s="410"/>
      <c r="N30" s="410"/>
      <c r="O30" s="410"/>
      <c r="P30" s="410"/>
    </row>
    <row r="31" spans="2:16" ht="14.25" x14ac:dyDescent="0.2">
      <c r="B31" s="411" t="s">
        <v>61</v>
      </c>
      <c r="C31" s="411"/>
      <c r="D31" s="411"/>
      <c r="E31" s="410" t="s">
        <v>428</v>
      </c>
      <c r="F31" s="410"/>
      <c r="G31" s="410"/>
      <c r="H31" s="410"/>
      <c r="I31" s="410"/>
      <c r="J31" s="410"/>
      <c r="K31" s="410"/>
      <c r="L31" s="410"/>
      <c r="M31" s="410"/>
      <c r="N31" s="410"/>
      <c r="O31" s="410"/>
      <c r="P31" s="410"/>
    </row>
    <row r="32" spans="2:16" ht="14.25" x14ac:dyDescent="0.2">
      <c r="B32" s="32"/>
      <c r="C32" s="32"/>
      <c r="D32" s="32"/>
      <c r="E32" s="33"/>
      <c r="F32" s="33"/>
      <c r="G32" s="33"/>
      <c r="H32" s="33"/>
      <c r="I32" s="33"/>
      <c r="J32" s="33"/>
      <c r="K32" s="33"/>
      <c r="L32" s="33"/>
      <c r="M32" s="33"/>
      <c r="N32" s="33"/>
      <c r="O32" s="33"/>
      <c r="P32" s="33"/>
    </row>
    <row r="33" spans="2:16" ht="14.25" x14ac:dyDescent="0.2">
      <c r="B33" s="412" t="s">
        <v>26</v>
      </c>
      <c r="C33" s="412"/>
      <c r="D33" s="412"/>
      <c r="E33" s="410" t="s">
        <v>421</v>
      </c>
      <c r="F33" s="410"/>
      <c r="G33" s="410"/>
      <c r="H33" s="410"/>
      <c r="I33" s="410"/>
      <c r="J33" s="410"/>
      <c r="K33" s="410"/>
      <c r="L33" s="410"/>
      <c r="M33" s="410"/>
      <c r="N33" s="410"/>
      <c r="O33" s="410"/>
      <c r="P33" s="410"/>
    </row>
    <row r="34" spans="2:16" ht="14.25" x14ac:dyDescent="0.2">
      <c r="B34" s="412" t="s">
        <v>27</v>
      </c>
      <c r="C34" s="412"/>
      <c r="D34" s="412"/>
      <c r="E34" s="410" t="s">
        <v>429</v>
      </c>
      <c r="F34" s="410"/>
      <c r="G34" s="410"/>
      <c r="H34" s="410"/>
      <c r="I34" s="410"/>
      <c r="J34" s="410"/>
      <c r="K34" s="410"/>
      <c r="L34" s="410"/>
      <c r="M34" s="410"/>
      <c r="N34" s="410"/>
      <c r="O34" s="410"/>
      <c r="P34" s="410"/>
    </row>
    <row r="35" spans="2:16" ht="14.25" x14ac:dyDescent="0.2">
      <c r="B35" s="32"/>
      <c r="C35" s="32"/>
      <c r="D35" s="32"/>
      <c r="E35" s="33"/>
      <c r="F35" s="33"/>
      <c r="G35" s="33"/>
      <c r="H35" s="33"/>
      <c r="I35" s="33"/>
      <c r="J35" s="33"/>
      <c r="K35" s="33"/>
      <c r="L35" s="33"/>
      <c r="M35" s="33"/>
      <c r="N35" s="33"/>
      <c r="O35" s="33"/>
      <c r="P35" s="33"/>
    </row>
    <row r="36" spans="2:16" ht="14.25" x14ac:dyDescent="0.2">
      <c r="B36" s="412" t="s">
        <v>63</v>
      </c>
      <c r="C36" s="412"/>
      <c r="D36" s="412"/>
      <c r="E36" s="410" t="s">
        <v>422</v>
      </c>
      <c r="F36" s="410"/>
      <c r="G36" s="410"/>
      <c r="H36" s="410"/>
      <c r="I36" s="410"/>
      <c r="J36" s="410"/>
      <c r="K36" s="410"/>
      <c r="L36" s="410"/>
      <c r="M36" s="410"/>
      <c r="N36" s="410"/>
      <c r="O36" s="410"/>
      <c r="P36" s="410"/>
    </row>
  </sheetData>
  <mergeCells count="13">
    <mergeCell ref="B24:P24"/>
    <mergeCell ref="E36:P36"/>
    <mergeCell ref="E34:P34"/>
    <mergeCell ref="E33:P33"/>
    <mergeCell ref="E31:P31"/>
    <mergeCell ref="E30:P30"/>
    <mergeCell ref="E29:P29"/>
    <mergeCell ref="B29:D29"/>
    <mergeCell ref="B36:D36"/>
    <mergeCell ref="B34:D34"/>
    <mergeCell ref="B33:D33"/>
    <mergeCell ref="B31:D31"/>
    <mergeCell ref="B30:D30"/>
  </mergeCells>
  <hyperlinks>
    <hyperlink ref="B29" location="'Facility Collection &amp; Results'!A1" display="Facility Collection &amp; Results'"/>
    <hyperlink ref="B30" location="'Ward_Unit Collection'!A1" display="Ward_Unit Collection'"/>
    <hyperlink ref="B31" location="'Patient Collection'!A1" display="Patient Collection'"/>
    <hyperlink ref="B33" location="'Results for Ward_Unit'!A1" display="Results for Ward_Unit"/>
    <hyperlink ref="B34" location="'Results for Patient'!A1" display="Results for Patient"/>
    <hyperlink ref="B36" location="'Measurement Plan'!A1" display="Measurement Plan"/>
  </hyperlinks>
  <pageMargins left="0.39370078740157483" right="0.39370078740157483" top="0.39370078740157483" bottom="0.70866141732283472" header="0.31496062992125984" footer="0"/>
  <pageSetup paperSize="9" scale="69" fitToHeight="0" orientation="portrait" r:id="rId1"/>
  <headerFooter>
    <oddFooter>&amp;LNSQHS Standards Edition 2 Version 1.0 - Standard 7 Blood Management
Page &amp;P of &amp;N&amp;CPrinted copies are uncontrolled&amp;R&amp;G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9"/>
  <sheetViews>
    <sheetView zoomScaleNormal="100" workbookViewId="0"/>
  </sheetViews>
  <sheetFormatPr defaultColWidth="9.140625" defaultRowHeight="12.75" x14ac:dyDescent="0.25"/>
  <cols>
    <col min="1" max="1" width="2.7109375" style="36" customWidth="1"/>
    <col min="2" max="2" width="9.140625" style="57"/>
    <col min="3" max="14" width="10.7109375" style="36" customWidth="1"/>
    <col min="15" max="15" width="11.5703125" style="36" customWidth="1"/>
    <col min="16" max="16384" width="9.140625" style="36"/>
  </cols>
  <sheetData>
    <row r="1" spans="1:15" x14ac:dyDescent="0.25">
      <c r="A1" s="35"/>
      <c r="B1" s="34"/>
      <c r="C1" s="35"/>
      <c r="D1" s="35"/>
      <c r="E1" s="35"/>
      <c r="F1" s="35"/>
      <c r="G1" s="35"/>
      <c r="H1" s="35"/>
      <c r="I1" s="35"/>
      <c r="J1" s="35"/>
      <c r="K1" s="35"/>
      <c r="L1" s="35"/>
      <c r="M1" s="35"/>
      <c r="N1" s="35"/>
      <c r="O1" s="35"/>
    </row>
    <row r="2" spans="1:15" x14ac:dyDescent="0.25">
      <c r="A2" s="35"/>
      <c r="B2" s="34"/>
      <c r="C2" s="35"/>
      <c r="D2" s="35"/>
      <c r="E2" s="35"/>
      <c r="F2" s="35"/>
      <c r="G2" s="35"/>
      <c r="H2" s="35"/>
      <c r="I2" s="35"/>
      <c r="J2" s="35"/>
      <c r="K2" s="35"/>
      <c r="L2" s="35"/>
      <c r="M2" s="35"/>
      <c r="N2" s="35"/>
      <c r="O2" s="35"/>
    </row>
    <row r="3" spans="1:15" x14ac:dyDescent="0.25">
      <c r="A3" s="35"/>
      <c r="B3" s="34"/>
      <c r="C3" s="35"/>
      <c r="D3" s="35"/>
      <c r="E3" s="35"/>
      <c r="F3" s="35"/>
      <c r="G3" s="35"/>
      <c r="H3" s="35"/>
      <c r="I3" s="35"/>
      <c r="J3" s="35"/>
      <c r="K3" s="35"/>
      <c r="L3" s="35"/>
      <c r="M3" s="35"/>
      <c r="N3" s="35"/>
      <c r="O3" s="35"/>
    </row>
    <row r="4" spans="1:15" x14ac:dyDescent="0.25">
      <c r="A4" s="35"/>
      <c r="B4" s="34"/>
      <c r="C4" s="35"/>
      <c r="D4" s="35"/>
      <c r="E4" s="35"/>
      <c r="F4" s="35"/>
      <c r="G4" s="35"/>
      <c r="H4" s="35"/>
      <c r="I4" s="35"/>
      <c r="J4" s="35"/>
      <c r="K4" s="35"/>
      <c r="L4" s="35"/>
      <c r="M4" s="35"/>
      <c r="N4" s="35"/>
      <c r="O4" s="35"/>
    </row>
    <row r="5" spans="1:15" x14ac:dyDescent="0.25">
      <c r="A5" s="35"/>
      <c r="B5" s="34"/>
      <c r="C5" s="35"/>
      <c r="D5" s="35"/>
      <c r="E5" s="35"/>
      <c r="F5" s="35"/>
      <c r="G5" s="35"/>
      <c r="H5" s="35"/>
      <c r="I5" s="35"/>
      <c r="J5" s="35"/>
      <c r="K5" s="35"/>
      <c r="L5" s="35"/>
      <c r="M5" s="35"/>
      <c r="N5" s="35"/>
      <c r="O5" s="35"/>
    </row>
    <row r="6" spans="1:15" x14ac:dyDescent="0.25">
      <c r="A6" s="35"/>
      <c r="B6" s="34"/>
      <c r="C6" s="35"/>
      <c r="D6" s="35"/>
      <c r="E6" s="35"/>
      <c r="F6" s="35"/>
      <c r="G6" s="35"/>
      <c r="H6" s="35"/>
      <c r="I6" s="35"/>
      <c r="J6" s="35"/>
      <c r="K6" s="35"/>
      <c r="L6" s="35"/>
      <c r="M6" s="35"/>
      <c r="N6" s="35"/>
      <c r="O6" s="35"/>
    </row>
    <row r="7" spans="1:15" x14ac:dyDescent="0.25">
      <c r="A7" s="35"/>
      <c r="B7" s="34"/>
      <c r="C7" s="35"/>
      <c r="D7" s="35"/>
      <c r="E7" s="35"/>
      <c r="F7" s="35"/>
      <c r="G7" s="35"/>
      <c r="H7" s="35"/>
      <c r="I7" s="35"/>
      <c r="J7" s="35"/>
      <c r="K7" s="35"/>
      <c r="L7" s="35"/>
      <c r="M7" s="35"/>
      <c r="N7" s="35"/>
      <c r="O7" s="35"/>
    </row>
    <row r="8" spans="1:15" x14ac:dyDescent="0.25">
      <c r="A8" s="35"/>
      <c r="B8" s="34"/>
      <c r="C8" s="35"/>
      <c r="D8" s="35"/>
      <c r="E8" s="35"/>
      <c r="F8" s="35"/>
      <c r="G8" s="35"/>
      <c r="H8" s="35"/>
      <c r="I8" s="35"/>
      <c r="J8" s="35"/>
      <c r="K8" s="35"/>
      <c r="L8" s="35"/>
      <c r="M8" s="35"/>
      <c r="N8" s="35"/>
      <c r="O8" s="35"/>
    </row>
    <row r="9" spans="1:15" x14ac:dyDescent="0.25">
      <c r="A9" s="35"/>
      <c r="B9" s="34"/>
      <c r="C9" s="35"/>
      <c r="D9" s="35"/>
      <c r="E9" s="35"/>
      <c r="F9" s="35"/>
      <c r="G9" s="35"/>
      <c r="H9" s="35"/>
      <c r="I9" s="35"/>
      <c r="J9" s="35"/>
      <c r="K9" s="35"/>
      <c r="L9" s="35"/>
      <c r="M9" s="35"/>
      <c r="N9" s="35"/>
      <c r="O9" s="35"/>
    </row>
    <row r="10" spans="1:15" x14ac:dyDescent="0.25">
      <c r="A10" s="35"/>
      <c r="B10" s="34"/>
      <c r="C10" s="35"/>
      <c r="D10" s="35"/>
      <c r="E10" s="35"/>
      <c r="F10" s="35"/>
      <c r="G10" s="35"/>
      <c r="H10" s="35"/>
      <c r="I10" s="35"/>
      <c r="J10" s="35"/>
      <c r="K10" s="35"/>
      <c r="L10" s="35"/>
      <c r="M10" s="35"/>
      <c r="N10" s="35"/>
      <c r="O10" s="35"/>
    </row>
    <row r="11" spans="1:15" x14ac:dyDescent="0.25">
      <c r="A11" s="35"/>
      <c r="B11" s="34"/>
      <c r="C11" s="35"/>
      <c r="D11" s="35"/>
      <c r="E11" s="35"/>
      <c r="F11" s="35"/>
      <c r="G11" s="35"/>
      <c r="H11" s="35"/>
      <c r="I11" s="35"/>
      <c r="J11" s="35"/>
      <c r="K11" s="35"/>
      <c r="L11" s="35"/>
      <c r="M11" s="35"/>
      <c r="N11" s="35"/>
      <c r="O11" s="35"/>
    </row>
    <row r="12" spans="1:15" x14ac:dyDescent="0.25">
      <c r="A12" s="35"/>
      <c r="B12" s="34"/>
      <c r="C12" s="35"/>
      <c r="D12" s="35"/>
      <c r="E12" s="35"/>
      <c r="F12" s="35"/>
      <c r="G12" s="35"/>
      <c r="H12" s="35"/>
      <c r="I12" s="35"/>
      <c r="J12" s="35"/>
      <c r="K12" s="35"/>
      <c r="L12" s="35"/>
      <c r="M12" s="35"/>
      <c r="N12" s="35"/>
      <c r="O12" s="35"/>
    </row>
    <row r="13" spans="1:15" ht="14.25" x14ac:dyDescent="0.25">
      <c r="A13" s="35"/>
      <c r="B13" s="37"/>
      <c r="C13" s="35"/>
      <c r="D13" s="35"/>
      <c r="E13" s="35"/>
      <c r="F13" s="35"/>
      <c r="G13" s="35"/>
      <c r="H13" s="35"/>
      <c r="I13" s="35"/>
      <c r="J13" s="35"/>
      <c r="K13" s="35"/>
      <c r="L13" s="35"/>
      <c r="M13" s="35"/>
      <c r="N13" s="35"/>
      <c r="O13" s="35"/>
    </row>
    <row r="14" spans="1:15" ht="14.25" x14ac:dyDescent="0.25">
      <c r="A14" s="35"/>
      <c r="B14" s="37"/>
      <c r="C14" s="35"/>
      <c r="D14" s="35"/>
      <c r="E14" s="35"/>
      <c r="F14" s="35"/>
      <c r="G14" s="35"/>
      <c r="H14" s="35"/>
      <c r="I14" s="35"/>
      <c r="J14" s="35"/>
      <c r="K14" s="35"/>
      <c r="L14" s="35"/>
      <c r="M14" s="35"/>
      <c r="N14" s="35"/>
      <c r="O14" s="35"/>
    </row>
    <row r="15" spans="1:15" ht="14.25" x14ac:dyDescent="0.25">
      <c r="A15" s="35"/>
      <c r="B15" s="37"/>
      <c r="C15" s="35"/>
      <c r="D15" s="35"/>
      <c r="E15" s="35"/>
      <c r="F15" s="35"/>
      <c r="G15" s="35"/>
      <c r="H15" s="35"/>
      <c r="I15" s="35"/>
      <c r="J15" s="35"/>
      <c r="K15" s="35"/>
      <c r="L15" s="35"/>
      <c r="M15" s="35"/>
      <c r="N15" s="35"/>
      <c r="O15" s="35"/>
    </row>
    <row r="16" spans="1:15" ht="15" x14ac:dyDescent="0.25">
      <c r="A16" s="35"/>
      <c r="B16" s="38"/>
      <c r="C16" s="35"/>
      <c r="D16" s="35"/>
      <c r="E16" s="35"/>
      <c r="F16" s="35"/>
      <c r="G16" s="35"/>
      <c r="H16" s="35"/>
      <c r="I16" s="35"/>
      <c r="J16" s="35"/>
      <c r="K16" s="35"/>
      <c r="L16" s="35"/>
      <c r="M16" s="35"/>
      <c r="N16" s="35"/>
      <c r="O16" s="35"/>
    </row>
    <row r="17" spans="1:15" ht="14.25" x14ac:dyDescent="0.25">
      <c r="A17" s="35"/>
      <c r="B17" s="37"/>
      <c r="C17" s="35"/>
      <c r="D17" s="35"/>
      <c r="E17" s="35"/>
      <c r="F17" s="35"/>
      <c r="G17" s="35"/>
      <c r="H17" s="35"/>
      <c r="I17" s="35"/>
      <c r="J17" s="35"/>
      <c r="K17" s="35"/>
      <c r="L17" s="35"/>
      <c r="M17" s="35"/>
      <c r="N17" s="35"/>
      <c r="O17" s="35"/>
    </row>
    <row r="18" spans="1:15" ht="15" x14ac:dyDescent="0.25">
      <c r="A18" s="35"/>
      <c r="B18" s="38"/>
      <c r="C18" s="35"/>
      <c r="D18" s="35"/>
      <c r="E18" s="35"/>
      <c r="F18" s="35"/>
      <c r="G18" s="35"/>
      <c r="H18" s="35"/>
      <c r="I18" s="35"/>
      <c r="J18" s="35"/>
      <c r="K18" s="35"/>
      <c r="L18" s="35"/>
      <c r="M18" s="35"/>
      <c r="N18" s="35"/>
      <c r="O18" s="35"/>
    </row>
    <row r="19" spans="1:15" ht="13.5" thickBot="1" x14ac:dyDescent="0.3">
      <c r="A19" s="35"/>
      <c r="B19" s="34"/>
      <c r="C19" s="35"/>
      <c r="D19" s="35"/>
      <c r="E19" s="35"/>
      <c r="F19" s="35"/>
      <c r="G19" s="35"/>
      <c r="H19" s="35"/>
      <c r="I19" s="35"/>
      <c r="J19" s="35"/>
      <c r="K19" s="35"/>
      <c r="L19" s="35"/>
      <c r="M19" s="35"/>
      <c r="N19" s="35"/>
      <c r="O19" s="35"/>
    </row>
    <row r="20" spans="1:15" s="39" customFormat="1" x14ac:dyDescent="0.25">
      <c r="A20" s="41"/>
      <c r="B20" s="501" t="s">
        <v>0</v>
      </c>
      <c r="C20" s="502"/>
      <c r="D20" s="502"/>
      <c r="E20" s="502"/>
      <c r="F20" s="502"/>
      <c r="G20" s="503"/>
      <c r="H20" s="498" t="s">
        <v>1</v>
      </c>
      <c r="I20" s="499"/>
      <c r="J20" s="499"/>
      <c r="K20" s="500"/>
      <c r="L20" s="498" t="s">
        <v>2</v>
      </c>
      <c r="M20" s="499"/>
      <c r="N20" s="499"/>
      <c r="O20" s="500"/>
    </row>
    <row r="21" spans="1:15" s="39" customFormat="1" ht="13.5" thickBot="1" x14ac:dyDescent="0.3">
      <c r="A21" s="41"/>
      <c r="B21" s="542"/>
      <c r="C21" s="543"/>
      <c r="D21" s="543"/>
      <c r="E21" s="543"/>
      <c r="F21" s="543"/>
      <c r="G21" s="544"/>
      <c r="H21" s="542"/>
      <c r="I21" s="543"/>
      <c r="J21" s="543"/>
      <c r="K21" s="544"/>
      <c r="L21" s="545"/>
      <c r="M21" s="543"/>
      <c r="N21" s="543"/>
      <c r="O21" s="544"/>
    </row>
    <row r="22" spans="1:15" s="39" customFormat="1" ht="13.5" thickBot="1" x14ac:dyDescent="0.3">
      <c r="A22" s="41"/>
      <c r="B22" s="40"/>
      <c r="C22" s="41"/>
      <c r="D22" s="41"/>
      <c r="E22" s="41"/>
      <c r="F22" s="41"/>
      <c r="G22" s="41"/>
      <c r="H22" s="41"/>
      <c r="I22" s="41"/>
      <c r="J22" s="41"/>
      <c r="K22" s="41"/>
      <c r="L22" s="41"/>
      <c r="M22" s="41"/>
      <c r="N22" s="41"/>
      <c r="O22" s="41"/>
    </row>
    <row r="23" spans="1:15" s="39" customFormat="1" ht="13.5" thickBot="1" x14ac:dyDescent="0.3">
      <c r="A23" s="41"/>
      <c r="B23" s="546" t="s">
        <v>427</v>
      </c>
      <c r="C23" s="547"/>
      <c r="D23" s="547"/>
      <c r="E23" s="547"/>
      <c r="F23" s="547"/>
      <c r="G23" s="547"/>
      <c r="H23" s="547"/>
      <c r="I23" s="547"/>
      <c r="J23" s="547"/>
      <c r="K23" s="547"/>
      <c r="L23" s="547"/>
      <c r="M23" s="547"/>
      <c r="N23" s="547"/>
      <c r="O23" s="548"/>
    </row>
    <row r="24" spans="1:15" s="39" customFormat="1" ht="13.5" thickBot="1" x14ac:dyDescent="0.3">
      <c r="A24" s="41"/>
      <c r="B24" s="40"/>
      <c r="C24" s="41"/>
      <c r="D24" s="41"/>
      <c r="E24" s="41"/>
      <c r="F24" s="41"/>
      <c r="G24" s="41"/>
      <c r="H24" s="41"/>
      <c r="I24" s="41"/>
      <c r="J24" s="41"/>
      <c r="K24" s="41"/>
      <c r="L24" s="41"/>
      <c r="M24" s="41"/>
      <c r="N24" s="41"/>
      <c r="O24" s="41"/>
    </row>
    <row r="25" spans="1:15" s="39" customFormat="1" ht="39" customHeight="1" thickBot="1" x14ac:dyDescent="0.3">
      <c r="A25" s="41"/>
      <c r="B25" s="42" t="s">
        <v>62</v>
      </c>
      <c r="C25" s="540" t="s">
        <v>423</v>
      </c>
      <c r="D25" s="540"/>
      <c r="E25" s="540"/>
      <c r="F25" s="540"/>
      <c r="G25" s="540"/>
      <c r="H25" s="540"/>
      <c r="I25" s="540"/>
      <c r="J25" s="540"/>
      <c r="K25" s="540"/>
      <c r="L25" s="540"/>
      <c r="M25" s="540"/>
      <c r="N25" s="540"/>
      <c r="O25" s="541"/>
    </row>
    <row r="26" spans="1:15" s="39" customFormat="1" x14ac:dyDescent="0.25">
      <c r="A26" s="41"/>
      <c r="B26" s="40"/>
      <c r="C26" s="41"/>
      <c r="D26" s="41"/>
      <c r="E26" s="41"/>
      <c r="F26" s="41"/>
      <c r="G26" s="41"/>
      <c r="H26" s="41"/>
      <c r="I26" s="41"/>
      <c r="J26" s="41"/>
      <c r="K26" s="41"/>
      <c r="L26" s="41"/>
      <c r="M26" s="41"/>
      <c r="N26" s="41"/>
      <c r="O26" s="41"/>
    </row>
    <row r="27" spans="1:15" s="39" customFormat="1" ht="13.5" thickBot="1" x14ac:dyDescent="0.3">
      <c r="A27" s="41"/>
      <c r="B27" s="40"/>
      <c r="C27" s="41"/>
      <c r="D27" s="41"/>
      <c r="E27" s="41"/>
      <c r="F27" s="41"/>
      <c r="G27" s="41"/>
      <c r="H27" s="41"/>
      <c r="I27" s="41"/>
      <c r="J27" s="41"/>
      <c r="K27" s="41"/>
      <c r="L27" s="41"/>
      <c r="M27" s="41"/>
      <c r="N27" s="41"/>
      <c r="O27" s="41"/>
    </row>
    <row r="28" spans="1:15" ht="13.5" thickBot="1" x14ac:dyDescent="0.3">
      <c r="A28" s="35"/>
      <c r="B28" s="43" t="s">
        <v>3</v>
      </c>
      <c r="C28" s="44"/>
      <c r="D28" s="44"/>
      <c r="E28" s="44"/>
      <c r="F28" s="44"/>
      <c r="G28" s="44"/>
      <c r="H28" s="44"/>
      <c r="I28" s="44"/>
      <c r="J28" s="44"/>
      <c r="K28" s="44"/>
      <c r="L28" s="44"/>
      <c r="M28" s="44"/>
      <c r="N28" s="44"/>
      <c r="O28" s="111" t="s">
        <v>4</v>
      </c>
    </row>
    <row r="29" spans="1:15" ht="12.75" customHeight="1" x14ac:dyDescent="0.25">
      <c r="A29" s="35"/>
      <c r="B29" s="45">
        <v>1</v>
      </c>
      <c r="C29" s="440" t="s">
        <v>66</v>
      </c>
      <c r="D29" s="440"/>
      <c r="E29" s="440"/>
      <c r="F29" s="440"/>
      <c r="G29" s="440"/>
      <c r="H29" s="440"/>
      <c r="I29" s="440"/>
      <c r="J29" s="440"/>
      <c r="K29" s="440"/>
      <c r="L29" s="440"/>
      <c r="M29" s="440"/>
      <c r="N29" s="440"/>
      <c r="O29" s="112"/>
    </row>
    <row r="30" spans="1:15" x14ac:dyDescent="0.25">
      <c r="A30" s="35"/>
      <c r="B30" s="530">
        <v>1.1000000000000001</v>
      </c>
      <c r="C30" s="434" t="s">
        <v>380</v>
      </c>
      <c r="D30" s="434"/>
      <c r="E30" s="434"/>
      <c r="F30" s="434"/>
      <c r="G30" s="434"/>
      <c r="H30" s="434"/>
      <c r="I30" s="434"/>
      <c r="J30" s="434"/>
      <c r="K30" s="434"/>
      <c r="L30" s="434"/>
      <c r="M30" s="434"/>
      <c r="N30" s="434"/>
      <c r="O30" s="46"/>
    </row>
    <row r="31" spans="1:15" ht="12.75" customHeight="1" x14ac:dyDescent="0.25">
      <c r="A31" s="35"/>
      <c r="B31" s="531"/>
      <c r="C31" s="443" t="s">
        <v>381</v>
      </c>
      <c r="D31" s="443"/>
      <c r="E31" s="443"/>
      <c r="F31" s="443"/>
      <c r="G31" s="443"/>
      <c r="H31" s="443"/>
      <c r="I31" s="443"/>
      <c r="J31" s="443"/>
      <c r="K31" s="443"/>
      <c r="L31" s="443"/>
      <c r="M31" s="443"/>
      <c r="N31" s="443"/>
      <c r="O31" s="47"/>
    </row>
    <row r="32" spans="1:15" ht="12.75" customHeight="1" x14ac:dyDescent="0.25">
      <c r="A32" s="35"/>
      <c r="B32" s="531"/>
      <c r="C32" s="443" t="s">
        <v>67</v>
      </c>
      <c r="D32" s="443"/>
      <c r="E32" s="443"/>
      <c r="F32" s="443"/>
      <c r="G32" s="443"/>
      <c r="H32" s="443"/>
      <c r="I32" s="443"/>
      <c r="J32" s="443"/>
      <c r="K32" s="443"/>
      <c r="L32" s="443"/>
      <c r="M32" s="443"/>
      <c r="N32" s="443"/>
      <c r="O32" s="47"/>
    </row>
    <row r="33" spans="1:15" ht="12.75" customHeight="1" x14ac:dyDescent="0.25">
      <c r="A33" s="35"/>
      <c r="B33" s="531"/>
      <c r="C33" s="443" t="s">
        <v>379</v>
      </c>
      <c r="D33" s="443"/>
      <c r="E33" s="443"/>
      <c r="F33" s="443"/>
      <c r="G33" s="443"/>
      <c r="H33" s="443"/>
      <c r="I33" s="443"/>
      <c r="J33" s="443"/>
      <c r="K33" s="443"/>
      <c r="L33" s="443"/>
      <c r="M33" s="443"/>
      <c r="N33" s="443"/>
      <c r="O33" s="47"/>
    </row>
    <row r="34" spans="1:15" ht="12.75" customHeight="1" x14ac:dyDescent="0.25">
      <c r="A34" s="35"/>
      <c r="B34" s="532"/>
      <c r="C34" s="443" t="s">
        <v>68</v>
      </c>
      <c r="D34" s="443"/>
      <c r="E34" s="443"/>
      <c r="F34" s="443"/>
      <c r="G34" s="443"/>
      <c r="H34" s="443"/>
      <c r="I34" s="443"/>
      <c r="J34" s="443"/>
      <c r="K34" s="443"/>
      <c r="L34" s="443"/>
      <c r="M34" s="443"/>
      <c r="N34" s="443"/>
      <c r="O34" s="47"/>
    </row>
    <row r="35" spans="1:15" ht="12.75" customHeight="1" x14ac:dyDescent="0.25">
      <c r="A35" s="35"/>
      <c r="B35" s="530">
        <v>1.2</v>
      </c>
      <c r="C35" s="434" t="s">
        <v>69</v>
      </c>
      <c r="D35" s="434"/>
      <c r="E35" s="434"/>
      <c r="F35" s="434"/>
      <c r="G35" s="434"/>
      <c r="H35" s="434"/>
      <c r="I35" s="434"/>
      <c r="J35" s="434"/>
      <c r="K35" s="434"/>
      <c r="L35" s="434"/>
      <c r="M35" s="434"/>
      <c r="N35" s="434"/>
      <c r="O35" s="46"/>
    </row>
    <row r="36" spans="1:15" ht="12.75" customHeight="1" x14ac:dyDescent="0.25">
      <c r="A36" s="35"/>
      <c r="B36" s="531"/>
      <c r="C36" s="443" t="s">
        <v>70</v>
      </c>
      <c r="D36" s="443"/>
      <c r="E36" s="443"/>
      <c r="F36" s="443"/>
      <c r="G36" s="443"/>
      <c r="H36" s="443"/>
      <c r="I36" s="443"/>
      <c r="J36" s="443"/>
      <c r="K36" s="443"/>
      <c r="L36" s="443"/>
      <c r="M36" s="443"/>
      <c r="N36" s="443"/>
      <c r="O36" s="47"/>
    </row>
    <row r="37" spans="1:15" ht="12.75" customHeight="1" x14ac:dyDescent="0.25">
      <c r="A37" s="35"/>
      <c r="B37" s="531"/>
      <c r="C37" s="462" t="s">
        <v>671</v>
      </c>
      <c r="D37" s="443"/>
      <c r="E37" s="443"/>
      <c r="F37" s="443"/>
      <c r="G37" s="443"/>
      <c r="H37" s="443"/>
      <c r="I37" s="443"/>
      <c r="J37" s="443"/>
      <c r="K37" s="443"/>
      <c r="L37" s="443"/>
      <c r="M37" s="443"/>
      <c r="N37" s="443"/>
      <c r="O37" s="47"/>
    </row>
    <row r="38" spans="1:15" ht="12.75" customHeight="1" x14ac:dyDescent="0.25">
      <c r="A38" s="35"/>
      <c r="B38" s="531"/>
      <c r="C38" s="443" t="s">
        <v>71</v>
      </c>
      <c r="D38" s="443"/>
      <c r="E38" s="443"/>
      <c r="F38" s="443"/>
      <c r="G38" s="443"/>
      <c r="H38" s="443"/>
      <c r="I38" s="443"/>
      <c r="J38" s="443"/>
      <c r="K38" s="443"/>
      <c r="L38" s="443"/>
      <c r="M38" s="443"/>
      <c r="N38" s="443"/>
      <c r="O38" s="47"/>
    </row>
    <row r="39" spans="1:15" ht="25.5" customHeight="1" x14ac:dyDescent="0.25">
      <c r="A39" s="35"/>
      <c r="B39" s="531"/>
      <c r="C39" s="443" t="s">
        <v>72</v>
      </c>
      <c r="D39" s="443"/>
      <c r="E39" s="443"/>
      <c r="F39" s="443"/>
      <c r="G39" s="443"/>
      <c r="H39" s="443"/>
      <c r="I39" s="443"/>
      <c r="J39" s="443"/>
      <c r="K39" s="443"/>
      <c r="L39" s="443"/>
      <c r="M39" s="443"/>
      <c r="N39" s="443"/>
      <c r="O39" s="47"/>
    </row>
    <row r="40" spans="1:15" ht="25.5" customHeight="1" x14ac:dyDescent="0.25">
      <c r="A40" s="35"/>
      <c r="B40" s="531"/>
      <c r="C40" s="443" t="s">
        <v>73</v>
      </c>
      <c r="D40" s="443"/>
      <c r="E40" s="443"/>
      <c r="F40" s="443"/>
      <c r="G40" s="443"/>
      <c r="H40" s="443"/>
      <c r="I40" s="443"/>
      <c r="J40" s="443"/>
      <c r="K40" s="443"/>
      <c r="L40" s="443"/>
      <c r="M40" s="443"/>
      <c r="N40" s="443"/>
      <c r="O40" s="47"/>
    </row>
    <row r="41" spans="1:15" ht="25.5" customHeight="1" x14ac:dyDescent="0.25">
      <c r="A41" s="35"/>
      <c r="B41" s="531"/>
      <c r="C41" s="462" t="s">
        <v>672</v>
      </c>
      <c r="D41" s="443"/>
      <c r="E41" s="443"/>
      <c r="F41" s="443"/>
      <c r="G41" s="443"/>
      <c r="H41" s="443"/>
      <c r="I41" s="443"/>
      <c r="J41" s="443"/>
      <c r="K41" s="443"/>
      <c r="L41" s="443"/>
      <c r="M41" s="443"/>
      <c r="N41" s="443"/>
      <c r="O41" s="47"/>
    </row>
    <row r="42" spans="1:15" ht="12.75" customHeight="1" x14ac:dyDescent="0.25">
      <c r="A42" s="35"/>
      <c r="B42" s="531"/>
      <c r="C42" s="443" t="s">
        <v>74</v>
      </c>
      <c r="D42" s="443"/>
      <c r="E42" s="443"/>
      <c r="F42" s="443"/>
      <c r="G42" s="443"/>
      <c r="H42" s="443"/>
      <c r="I42" s="443"/>
      <c r="J42" s="443"/>
      <c r="K42" s="443"/>
      <c r="L42" s="443"/>
      <c r="M42" s="443"/>
      <c r="N42" s="443"/>
      <c r="O42" s="47"/>
    </row>
    <row r="43" spans="1:15" ht="12.75" customHeight="1" x14ac:dyDescent="0.25">
      <c r="A43" s="35"/>
      <c r="B43" s="531"/>
      <c r="C43" s="443" t="s">
        <v>75</v>
      </c>
      <c r="D43" s="443"/>
      <c r="E43" s="443"/>
      <c r="F43" s="443"/>
      <c r="G43" s="443"/>
      <c r="H43" s="443"/>
      <c r="I43" s="443"/>
      <c r="J43" s="443"/>
      <c r="K43" s="443"/>
      <c r="L43" s="443"/>
      <c r="M43" s="443"/>
      <c r="N43" s="443"/>
      <c r="O43" s="47"/>
    </row>
    <row r="44" spans="1:15" ht="12.75" customHeight="1" x14ac:dyDescent="0.25">
      <c r="A44" s="35"/>
      <c r="B44" s="531"/>
      <c r="C44" s="443" t="s">
        <v>76</v>
      </c>
      <c r="D44" s="443"/>
      <c r="E44" s="443"/>
      <c r="F44" s="443"/>
      <c r="G44" s="443"/>
      <c r="H44" s="443"/>
      <c r="I44" s="443"/>
      <c r="J44" s="443"/>
      <c r="K44" s="443"/>
      <c r="L44" s="443"/>
      <c r="M44" s="443"/>
      <c r="N44" s="443"/>
      <c r="O44" s="47"/>
    </row>
    <row r="45" spans="1:15" ht="25.5" customHeight="1" x14ac:dyDescent="0.25">
      <c r="A45" s="35"/>
      <c r="B45" s="531"/>
      <c r="C45" s="443" t="s">
        <v>77</v>
      </c>
      <c r="D45" s="443"/>
      <c r="E45" s="443"/>
      <c r="F45" s="443"/>
      <c r="G45" s="443"/>
      <c r="H45" s="443"/>
      <c r="I45" s="443"/>
      <c r="J45" s="443"/>
      <c r="K45" s="443"/>
      <c r="L45" s="443"/>
      <c r="M45" s="443"/>
      <c r="N45" s="443"/>
      <c r="O45" s="47"/>
    </row>
    <row r="46" spans="1:15" ht="25.5" customHeight="1" x14ac:dyDescent="0.25">
      <c r="A46" s="35"/>
      <c r="B46" s="531"/>
      <c r="C46" s="443" t="s">
        <v>78</v>
      </c>
      <c r="D46" s="443"/>
      <c r="E46" s="443"/>
      <c r="F46" s="443"/>
      <c r="G46" s="443"/>
      <c r="H46" s="443"/>
      <c r="I46" s="443"/>
      <c r="J46" s="443"/>
      <c r="K46" s="443"/>
      <c r="L46" s="443"/>
      <c r="M46" s="443"/>
      <c r="N46" s="443"/>
      <c r="O46" s="47"/>
    </row>
    <row r="47" spans="1:15" ht="12.75" customHeight="1" x14ac:dyDescent="0.25">
      <c r="A47" s="35"/>
      <c r="B47" s="531"/>
      <c r="C47" s="443" t="s">
        <v>79</v>
      </c>
      <c r="D47" s="443"/>
      <c r="E47" s="443"/>
      <c r="F47" s="443"/>
      <c r="G47" s="443"/>
      <c r="H47" s="443"/>
      <c r="I47" s="443"/>
      <c r="J47" s="443"/>
      <c r="K47" s="443"/>
      <c r="L47" s="443"/>
      <c r="M47" s="443"/>
      <c r="N47" s="443"/>
      <c r="O47" s="47"/>
    </row>
    <row r="48" spans="1:15" ht="12.75" customHeight="1" x14ac:dyDescent="0.25">
      <c r="A48" s="35"/>
      <c r="B48" s="531"/>
      <c r="C48" s="443" t="s">
        <v>80</v>
      </c>
      <c r="D48" s="443"/>
      <c r="E48" s="443"/>
      <c r="F48" s="443"/>
      <c r="G48" s="443"/>
      <c r="H48" s="443"/>
      <c r="I48" s="443"/>
      <c r="J48" s="443"/>
      <c r="K48" s="443"/>
      <c r="L48" s="443"/>
      <c r="M48" s="443"/>
      <c r="N48" s="443"/>
      <c r="O48" s="47"/>
    </row>
    <row r="49" spans="1:15" ht="26.25" customHeight="1" x14ac:dyDescent="0.25">
      <c r="A49" s="35"/>
      <c r="B49" s="531"/>
      <c r="C49" s="443" t="s">
        <v>402</v>
      </c>
      <c r="D49" s="443"/>
      <c r="E49" s="443"/>
      <c r="F49" s="443"/>
      <c r="G49" s="443"/>
      <c r="H49" s="443"/>
      <c r="I49" s="443"/>
      <c r="J49" s="443"/>
      <c r="K49" s="443"/>
      <c r="L49" s="443"/>
      <c r="M49" s="443"/>
      <c r="N49" s="443"/>
      <c r="O49" s="47"/>
    </row>
    <row r="50" spans="1:15" ht="12.75" customHeight="1" x14ac:dyDescent="0.25">
      <c r="A50" s="35"/>
      <c r="B50" s="532"/>
      <c r="C50" s="415" t="s">
        <v>403</v>
      </c>
      <c r="D50" s="415"/>
      <c r="E50" s="415"/>
      <c r="F50" s="415"/>
      <c r="G50" s="415"/>
      <c r="H50" s="415"/>
      <c r="I50" s="415"/>
      <c r="J50" s="415"/>
      <c r="K50" s="415"/>
      <c r="L50" s="415"/>
      <c r="M50" s="415"/>
      <c r="N50" s="415"/>
      <c r="O50" s="47"/>
    </row>
    <row r="51" spans="1:15" x14ac:dyDescent="0.25">
      <c r="A51" s="35"/>
      <c r="B51" s="506">
        <v>1.3</v>
      </c>
      <c r="C51" s="448" t="s">
        <v>506</v>
      </c>
      <c r="D51" s="449"/>
      <c r="E51" s="449"/>
      <c r="F51" s="449"/>
      <c r="G51" s="449"/>
      <c r="H51" s="449"/>
      <c r="I51" s="449"/>
      <c r="J51" s="449"/>
      <c r="K51" s="449"/>
      <c r="L51" s="449"/>
      <c r="M51" s="449"/>
      <c r="N51" s="449"/>
      <c r="O51" s="450"/>
    </row>
    <row r="52" spans="1:15" x14ac:dyDescent="0.25">
      <c r="A52" s="35"/>
      <c r="B52" s="528"/>
      <c r="C52" s="419"/>
      <c r="D52" s="420"/>
      <c r="E52" s="420"/>
      <c r="F52" s="420"/>
      <c r="G52" s="420"/>
      <c r="H52" s="420"/>
      <c r="I52" s="420"/>
      <c r="J52" s="420"/>
      <c r="K52" s="420"/>
      <c r="L52" s="420"/>
      <c r="M52" s="420"/>
      <c r="N52" s="420"/>
      <c r="O52" s="421"/>
    </row>
    <row r="53" spans="1:15" x14ac:dyDescent="0.25">
      <c r="A53" s="35"/>
      <c r="B53" s="528"/>
      <c r="C53" s="419"/>
      <c r="D53" s="420"/>
      <c r="E53" s="420"/>
      <c r="F53" s="420"/>
      <c r="G53" s="420"/>
      <c r="H53" s="420"/>
      <c r="I53" s="420"/>
      <c r="J53" s="420"/>
      <c r="K53" s="420"/>
      <c r="L53" s="420"/>
      <c r="M53" s="420"/>
      <c r="N53" s="420"/>
      <c r="O53" s="421"/>
    </row>
    <row r="54" spans="1:15" ht="13.5" thickBot="1" x14ac:dyDescent="0.3">
      <c r="A54" s="35"/>
      <c r="B54" s="529"/>
      <c r="C54" s="422"/>
      <c r="D54" s="423"/>
      <c r="E54" s="423"/>
      <c r="F54" s="423"/>
      <c r="G54" s="423"/>
      <c r="H54" s="423"/>
      <c r="I54" s="423"/>
      <c r="J54" s="423"/>
      <c r="K54" s="423"/>
      <c r="L54" s="423"/>
      <c r="M54" s="423"/>
      <c r="N54" s="423"/>
      <c r="O54" s="424"/>
    </row>
    <row r="55" spans="1:15" x14ac:dyDescent="0.25">
      <c r="A55" s="35"/>
      <c r="B55" s="48">
        <v>2</v>
      </c>
      <c r="C55" s="444" t="s">
        <v>108</v>
      </c>
      <c r="D55" s="444"/>
      <c r="E55" s="444"/>
      <c r="F55" s="444"/>
      <c r="G55" s="444"/>
      <c r="H55" s="444"/>
      <c r="I55" s="444"/>
      <c r="J55" s="444"/>
      <c r="K55" s="444"/>
      <c r="L55" s="444"/>
      <c r="M55" s="444"/>
      <c r="N55" s="444"/>
      <c r="O55" s="113"/>
    </row>
    <row r="56" spans="1:15" ht="12.75" customHeight="1" x14ac:dyDescent="0.25">
      <c r="A56" s="35"/>
      <c r="B56" s="471">
        <v>2.1</v>
      </c>
      <c r="C56" s="539" t="s">
        <v>81</v>
      </c>
      <c r="D56" s="539"/>
      <c r="E56" s="539"/>
      <c r="F56" s="539"/>
      <c r="G56" s="539"/>
      <c r="H56" s="539"/>
      <c r="I56" s="539"/>
      <c r="J56" s="539"/>
      <c r="K56" s="539"/>
      <c r="L56" s="539"/>
      <c r="M56" s="539"/>
      <c r="N56" s="539"/>
      <c r="O56" s="46"/>
    </row>
    <row r="57" spans="1:15" ht="12.75" customHeight="1" x14ac:dyDescent="0.25">
      <c r="A57" s="35"/>
      <c r="B57" s="472"/>
      <c r="C57" s="413" t="s">
        <v>82</v>
      </c>
      <c r="D57" s="413"/>
      <c r="E57" s="413"/>
      <c r="F57" s="413"/>
      <c r="G57" s="413"/>
      <c r="H57" s="413"/>
      <c r="I57" s="413"/>
      <c r="J57" s="413"/>
      <c r="K57" s="413"/>
      <c r="L57" s="413"/>
      <c r="M57" s="413"/>
      <c r="N57" s="413"/>
      <c r="O57" s="108"/>
    </row>
    <row r="58" spans="1:15" ht="12.75" customHeight="1" x14ac:dyDescent="0.25">
      <c r="A58" s="35"/>
      <c r="B58" s="472"/>
      <c r="C58" s="413" t="s">
        <v>83</v>
      </c>
      <c r="D58" s="413"/>
      <c r="E58" s="413"/>
      <c r="F58" s="413"/>
      <c r="G58" s="413"/>
      <c r="H58" s="413"/>
      <c r="I58" s="413"/>
      <c r="J58" s="413"/>
      <c r="K58" s="413"/>
      <c r="L58" s="413"/>
      <c r="M58" s="413"/>
      <c r="N58" s="413"/>
      <c r="O58" s="108"/>
    </row>
    <row r="59" spans="1:15" ht="12.75" customHeight="1" x14ac:dyDescent="0.25">
      <c r="A59" s="35"/>
      <c r="B59" s="472"/>
      <c r="C59" s="413" t="s">
        <v>84</v>
      </c>
      <c r="D59" s="413"/>
      <c r="E59" s="413"/>
      <c r="F59" s="413"/>
      <c r="G59" s="413"/>
      <c r="H59" s="413"/>
      <c r="I59" s="413"/>
      <c r="J59" s="413"/>
      <c r="K59" s="413"/>
      <c r="L59" s="413"/>
      <c r="M59" s="413"/>
      <c r="N59" s="413"/>
      <c r="O59" s="108"/>
    </row>
    <row r="60" spans="1:15" ht="12.75" customHeight="1" x14ac:dyDescent="0.25">
      <c r="A60" s="35"/>
      <c r="B60" s="472"/>
      <c r="C60" s="413" t="s">
        <v>85</v>
      </c>
      <c r="D60" s="413"/>
      <c r="E60" s="413"/>
      <c r="F60" s="413"/>
      <c r="G60" s="413"/>
      <c r="H60" s="413"/>
      <c r="I60" s="413"/>
      <c r="J60" s="413"/>
      <c r="K60" s="413"/>
      <c r="L60" s="413"/>
      <c r="M60" s="413"/>
      <c r="N60" s="413"/>
      <c r="O60" s="108"/>
    </row>
    <row r="61" spans="1:15" x14ac:dyDescent="0.25">
      <c r="A61" s="35"/>
      <c r="B61" s="472"/>
      <c r="C61" s="413" t="s">
        <v>86</v>
      </c>
      <c r="D61" s="413"/>
      <c r="E61" s="413"/>
      <c r="F61" s="413"/>
      <c r="G61" s="413"/>
      <c r="H61" s="413"/>
      <c r="I61" s="413"/>
      <c r="J61" s="413"/>
      <c r="K61" s="413"/>
      <c r="L61" s="413"/>
      <c r="M61" s="413"/>
      <c r="N61" s="413"/>
      <c r="O61" s="108"/>
    </row>
    <row r="62" spans="1:15" ht="12.75" customHeight="1" x14ac:dyDescent="0.25">
      <c r="A62" s="35"/>
      <c r="B62" s="472"/>
      <c r="C62" s="413" t="s">
        <v>87</v>
      </c>
      <c r="D62" s="413"/>
      <c r="E62" s="413"/>
      <c r="F62" s="413"/>
      <c r="G62" s="413"/>
      <c r="H62" s="413"/>
      <c r="I62" s="413"/>
      <c r="J62" s="413"/>
      <c r="K62" s="413"/>
      <c r="L62" s="413"/>
      <c r="M62" s="413"/>
      <c r="N62" s="413"/>
      <c r="O62" s="108"/>
    </row>
    <row r="63" spans="1:15" ht="12.75" customHeight="1" x14ac:dyDescent="0.25">
      <c r="A63" s="35"/>
      <c r="B63" s="472"/>
      <c r="C63" s="413" t="s">
        <v>88</v>
      </c>
      <c r="D63" s="413"/>
      <c r="E63" s="413"/>
      <c r="F63" s="413"/>
      <c r="G63" s="413"/>
      <c r="H63" s="413"/>
      <c r="I63" s="413"/>
      <c r="J63" s="413"/>
      <c r="K63" s="413"/>
      <c r="L63" s="413"/>
      <c r="M63" s="413"/>
      <c r="N63" s="413"/>
      <c r="O63" s="108"/>
    </row>
    <row r="64" spans="1:15" ht="12.75" customHeight="1" x14ac:dyDescent="0.25">
      <c r="A64" s="35"/>
      <c r="B64" s="472"/>
      <c r="C64" s="413" t="s">
        <v>404</v>
      </c>
      <c r="D64" s="413"/>
      <c r="E64" s="413"/>
      <c r="F64" s="413"/>
      <c r="G64" s="413"/>
      <c r="H64" s="413"/>
      <c r="I64" s="413"/>
      <c r="J64" s="413"/>
      <c r="K64" s="413"/>
      <c r="L64" s="413"/>
      <c r="M64" s="413"/>
      <c r="N64" s="413"/>
      <c r="O64" s="108"/>
    </row>
    <row r="65" spans="1:15" ht="12.75" customHeight="1" x14ac:dyDescent="0.25">
      <c r="A65" s="35"/>
      <c r="B65" s="472"/>
      <c r="C65" s="413" t="s">
        <v>89</v>
      </c>
      <c r="D65" s="413"/>
      <c r="E65" s="413"/>
      <c r="F65" s="413"/>
      <c r="G65" s="413"/>
      <c r="H65" s="413"/>
      <c r="I65" s="413"/>
      <c r="J65" s="413"/>
      <c r="K65" s="413"/>
      <c r="L65" s="413"/>
      <c r="M65" s="413"/>
      <c r="N65" s="413"/>
      <c r="O65" s="108"/>
    </row>
    <row r="66" spans="1:15" ht="12.75" customHeight="1" x14ac:dyDescent="0.25">
      <c r="A66" s="35"/>
      <c r="B66" s="472"/>
      <c r="C66" s="413" t="s">
        <v>90</v>
      </c>
      <c r="D66" s="413"/>
      <c r="E66" s="413"/>
      <c r="F66" s="413"/>
      <c r="G66" s="413"/>
      <c r="H66" s="413"/>
      <c r="I66" s="413"/>
      <c r="J66" s="413"/>
      <c r="K66" s="413"/>
      <c r="L66" s="413"/>
      <c r="M66" s="413"/>
      <c r="N66" s="413"/>
      <c r="O66" s="108"/>
    </row>
    <row r="67" spans="1:15" ht="12.75" customHeight="1" x14ac:dyDescent="0.25">
      <c r="A67" s="35"/>
      <c r="B67" s="472"/>
      <c r="C67" s="413" t="s">
        <v>91</v>
      </c>
      <c r="D67" s="413"/>
      <c r="E67" s="413"/>
      <c r="F67" s="413"/>
      <c r="G67" s="413"/>
      <c r="H67" s="413"/>
      <c r="I67" s="413"/>
      <c r="J67" s="413"/>
      <c r="K67" s="413"/>
      <c r="L67" s="413"/>
      <c r="M67" s="413"/>
      <c r="N67" s="413"/>
      <c r="O67" s="108"/>
    </row>
    <row r="68" spans="1:15" ht="12.75" customHeight="1" x14ac:dyDescent="0.25">
      <c r="A68" s="35"/>
      <c r="B68" s="472"/>
      <c r="C68" s="413" t="s">
        <v>92</v>
      </c>
      <c r="D68" s="413"/>
      <c r="E68" s="413"/>
      <c r="F68" s="413"/>
      <c r="G68" s="413"/>
      <c r="H68" s="413"/>
      <c r="I68" s="413"/>
      <c r="J68" s="413"/>
      <c r="K68" s="413"/>
      <c r="L68" s="413"/>
      <c r="M68" s="413"/>
      <c r="N68" s="413"/>
      <c r="O68" s="108"/>
    </row>
    <row r="69" spans="1:15" ht="12.75" customHeight="1" x14ac:dyDescent="0.25">
      <c r="A69" s="35"/>
      <c r="B69" s="472"/>
      <c r="C69" s="413" t="s">
        <v>93</v>
      </c>
      <c r="D69" s="413"/>
      <c r="E69" s="413"/>
      <c r="F69" s="413"/>
      <c r="G69" s="413"/>
      <c r="H69" s="413"/>
      <c r="I69" s="413"/>
      <c r="J69" s="413"/>
      <c r="K69" s="413"/>
      <c r="L69" s="413"/>
      <c r="M69" s="413"/>
      <c r="N69" s="413"/>
      <c r="O69" s="108"/>
    </row>
    <row r="70" spans="1:15" ht="12.75" customHeight="1" x14ac:dyDescent="0.25">
      <c r="A70" s="35"/>
      <c r="B70" s="472"/>
      <c r="C70" s="413" t="s">
        <v>94</v>
      </c>
      <c r="D70" s="413"/>
      <c r="E70" s="413"/>
      <c r="F70" s="413"/>
      <c r="G70" s="413"/>
      <c r="H70" s="413"/>
      <c r="I70" s="413"/>
      <c r="J70" s="413"/>
      <c r="K70" s="413"/>
      <c r="L70" s="413"/>
      <c r="M70" s="413"/>
      <c r="N70" s="413"/>
      <c r="O70" s="108"/>
    </row>
    <row r="71" spans="1:15" ht="12.75" customHeight="1" x14ac:dyDescent="0.25">
      <c r="A71" s="35"/>
      <c r="B71" s="472"/>
      <c r="C71" s="413" t="s">
        <v>95</v>
      </c>
      <c r="D71" s="413"/>
      <c r="E71" s="413"/>
      <c r="F71" s="413"/>
      <c r="G71" s="413"/>
      <c r="H71" s="413"/>
      <c r="I71" s="413"/>
      <c r="J71" s="413"/>
      <c r="K71" s="413"/>
      <c r="L71" s="413"/>
      <c r="M71" s="413"/>
      <c r="N71" s="413"/>
      <c r="O71" s="108"/>
    </row>
    <row r="72" spans="1:15" ht="12.75" customHeight="1" x14ac:dyDescent="0.25">
      <c r="A72" s="35"/>
      <c r="B72" s="472"/>
      <c r="C72" s="413" t="s">
        <v>96</v>
      </c>
      <c r="D72" s="413"/>
      <c r="E72" s="413"/>
      <c r="F72" s="413"/>
      <c r="G72" s="413"/>
      <c r="H72" s="413"/>
      <c r="I72" s="413"/>
      <c r="J72" s="413"/>
      <c r="K72" s="413"/>
      <c r="L72" s="413"/>
      <c r="M72" s="413"/>
      <c r="N72" s="413"/>
      <c r="O72" s="108"/>
    </row>
    <row r="73" spans="1:15" x14ac:dyDescent="0.25">
      <c r="A73" s="35"/>
      <c r="B73" s="472"/>
      <c r="C73" s="413" t="s">
        <v>97</v>
      </c>
      <c r="D73" s="413"/>
      <c r="E73" s="413"/>
      <c r="F73" s="413"/>
      <c r="G73" s="413"/>
      <c r="H73" s="413"/>
      <c r="I73" s="413"/>
      <c r="J73" s="413"/>
      <c r="K73" s="413"/>
      <c r="L73" s="413"/>
      <c r="M73" s="413"/>
      <c r="N73" s="413"/>
      <c r="O73" s="108"/>
    </row>
    <row r="74" spans="1:15" ht="12.75" customHeight="1" x14ac:dyDescent="0.25">
      <c r="A74" s="35"/>
      <c r="B74" s="472"/>
      <c r="C74" s="413" t="s">
        <v>98</v>
      </c>
      <c r="D74" s="413"/>
      <c r="E74" s="413"/>
      <c r="F74" s="413"/>
      <c r="G74" s="413"/>
      <c r="H74" s="413"/>
      <c r="I74" s="413"/>
      <c r="J74" s="413"/>
      <c r="K74" s="413"/>
      <c r="L74" s="413"/>
      <c r="M74" s="413"/>
      <c r="N74" s="413"/>
      <c r="O74" s="108"/>
    </row>
    <row r="75" spans="1:15" ht="12.75" customHeight="1" x14ac:dyDescent="0.25">
      <c r="A75" s="35"/>
      <c r="B75" s="472"/>
      <c r="C75" s="413" t="s">
        <v>99</v>
      </c>
      <c r="D75" s="413"/>
      <c r="E75" s="413"/>
      <c r="F75" s="413"/>
      <c r="G75" s="413"/>
      <c r="H75" s="413"/>
      <c r="I75" s="413"/>
      <c r="J75" s="413"/>
      <c r="K75" s="413"/>
      <c r="L75" s="413"/>
      <c r="M75" s="413"/>
      <c r="N75" s="413"/>
      <c r="O75" s="117"/>
    </row>
    <row r="76" spans="1:15" ht="12.75" customHeight="1" x14ac:dyDescent="0.25">
      <c r="A76" s="35"/>
      <c r="B76" s="472"/>
      <c r="C76" s="538" t="s">
        <v>341</v>
      </c>
      <c r="D76" s="538"/>
      <c r="E76" s="538"/>
      <c r="F76" s="538"/>
      <c r="G76" s="538"/>
      <c r="H76" s="538"/>
      <c r="I76" s="538"/>
      <c r="J76" s="538"/>
      <c r="K76" s="538"/>
      <c r="L76" s="538"/>
      <c r="M76" s="538"/>
      <c r="N76" s="538"/>
      <c r="O76" s="108"/>
    </row>
    <row r="77" spans="1:15" ht="12.75" customHeight="1" x14ac:dyDescent="0.25">
      <c r="A77" s="35"/>
      <c r="B77" s="472"/>
      <c r="C77" s="413" t="s">
        <v>100</v>
      </c>
      <c r="D77" s="413"/>
      <c r="E77" s="413"/>
      <c r="F77" s="413"/>
      <c r="G77" s="413"/>
      <c r="H77" s="413"/>
      <c r="I77" s="413"/>
      <c r="J77" s="413"/>
      <c r="K77" s="413"/>
      <c r="L77" s="413"/>
      <c r="M77" s="413"/>
      <c r="N77" s="413"/>
      <c r="O77" s="108"/>
    </row>
    <row r="78" spans="1:15" ht="12.75" customHeight="1" x14ac:dyDescent="0.25">
      <c r="A78" s="35"/>
      <c r="B78" s="533"/>
      <c r="C78" s="413" t="s">
        <v>101</v>
      </c>
      <c r="D78" s="413"/>
      <c r="E78" s="413"/>
      <c r="F78" s="413"/>
      <c r="G78" s="413"/>
      <c r="H78" s="413"/>
      <c r="I78" s="413"/>
      <c r="J78" s="413"/>
      <c r="K78" s="413"/>
      <c r="L78" s="413"/>
      <c r="M78" s="413"/>
      <c r="N78" s="413"/>
      <c r="O78" s="108"/>
    </row>
    <row r="79" spans="1:15" ht="12.75" customHeight="1" x14ac:dyDescent="0.25">
      <c r="A79" s="35"/>
      <c r="B79" s="471">
        <v>2.2000000000000002</v>
      </c>
      <c r="C79" s="539" t="s">
        <v>409</v>
      </c>
      <c r="D79" s="539"/>
      <c r="E79" s="539"/>
      <c r="F79" s="539"/>
      <c r="G79" s="539"/>
      <c r="H79" s="539"/>
      <c r="I79" s="539"/>
      <c r="J79" s="539"/>
      <c r="K79" s="539"/>
      <c r="L79" s="539"/>
      <c r="M79" s="539"/>
      <c r="N79" s="539"/>
      <c r="O79" s="46"/>
    </row>
    <row r="80" spans="1:15" ht="12.75" customHeight="1" x14ac:dyDescent="0.25">
      <c r="A80" s="35"/>
      <c r="B80" s="472"/>
      <c r="C80" s="413" t="s">
        <v>102</v>
      </c>
      <c r="D80" s="413"/>
      <c r="E80" s="413"/>
      <c r="F80" s="413"/>
      <c r="G80" s="413"/>
      <c r="H80" s="413"/>
      <c r="I80" s="413"/>
      <c r="J80" s="413"/>
      <c r="K80" s="413"/>
      <c r="L80" s="413"/>
      <c r="M80" s="413"/>
      <c r="N80" s="413"/>
      <c r="O80" s="108"/>
    </row>
    <row r="81" spans="1:15" ht="12.75" customHeight="1" x14ac:dyDescent="0.25">
      <c r="A81" s="35"/>
      <c r="B81" s="472"/>
      <c r="C81" s="460" t="s">
        <v>490</v>
      </c>
      <c r="D81" s="413"/>
      <c r="E81" s="413"/>
      <c r="F81" s="413"/>
      <c r="G81" s="413"/>
      <c r="H81" s="413"/>
      <c r="I81" s="413"/>
      <c r="J81" s="413"/>
      <c r="K81" s="413"/>
      <c r="L81" s="413"/>
      <c r="M81" s="413"/>
      <c r="N81" s="413"/>
      <c r="O81" s="108"/>
    </row>
    <row r="82" spans="1:15" ht="12.75" customHeight="1" x14ac:dyDescent="0.25">
      <c r="A82" s="35"/>
      <c r="B82" s="472"/>
      <c r="C82" s="413" t="s">
        <v>103</v>
      </c>
      <c r="D82" s="413"/>
      <c r="E82" s="413"/>
      <c r="F82" s="413"/>
      <c r="G82" s="413"/>
      <c r="H82" s="413"/>
      <c r="I82" s="413"/>
      <c r="J82" s="413"/>
      <c r="K82" s="413"/>
      <c r="L82" s="413"/>
      <c r="M82" s="413"/>
      <c r="N82" s="413"/>
      <c r="O82" s="108"/>
    </row>
    <row r="83" spans="1:15" ht="12.75" customHeight="1" x14ac:dyDescent="0.25">
      <c r="A83" s="35"/>
      <c r="B83" s="472"/>
      <c r="C83" s="413" t="s">
        <v>104</v>
      </c>
      <c r="D83" s="413"/>
      <c r="E83" s="413"/>
      <c r="F83" s="413"/>
      <c r="G83" s="413"/>
      <c r="H83" s="413"/>
      <c r="I83" s="413"/>
      <c r="J83" s="413"/>
      <c r="K83" s="413"/>
      <c r="L83" s="413"/>
      <c r="M83" s="413"/>
      <c r="N83" s="413"/>
      <c r="O83" s="108"/>
    </row>
    <row r="84" spans="1:15" ht="12.75" customHeight="1" x14ac:dyDescent="0.25">
      <c r="A84" s="35"/>
      <c r="B84" s="472"/>
      <c r="C84" s="413" t="s">
        <v>105</v>
      </c>
      <c r="D84" s="413"/>
      <c r="E84" s="413"/>
      <c r="F84" s="413"/>
      <c r="G84" s="413"/>
      <c r="H84" s="413"/>
      <c r="I84" s="413"/>
      <c r="J84" s="413"/>
      <c r="K84" s="413"/>
      <c r="L84" s="413"/>
      <c r="M84" s="413"/>
      <c r="N84" s="413"/>
      <c r="O84" s="108"/>
    </row>
    <row r="85" spans="1:15" ht="12.75" customHeight="1" x14ac:dyDescent="0.25">
      <c r="A85" s="35"/>
      <c r="B85" s="472"/>
      <c r="C85" s="413" t="s">
        <v>106</v>
      </c>
      <c r="D85" s="413"/>
      <c r="E85" s="413"/>
      <c r="F85" s="413"/>
      <c r="G85" s="413"/>
      <c r="H85" s="413"/>
      <c r="I85" s="413"/>
      <c r="J85" s="413"/>
      <c r="K85" s="413"/>
      <c r="L85" s="413"/>
      <c r="M85" s="413"/>
      <c r="N85" s="413"/>
      <c r="O85" s="108"/>
    </row>
    <row r="86" spans="1:15" ht="12.75" customHeight="1" x14ac:dyDescent="0.25">
      <c r="A86" s="35"/>
      <c r="B86" s="533"/>
      <c r="C86" s="469" t="s">
        <v>107</v>
      </c>
      <c r="D86" s="469"/>
      <c r="E86" s="469"/>
      <c r="F86" s="469"/>
      <c r="G86" s="469"/>
      <c r="H86" s="469"/>
      <c r="I86" s="469"/>
      <c r="J86" s="469"/>
      <c r="K86" s="469"/>
      <c r="L86" s="469"/>
      <c r="M86" s="469"/>
      <c r="N86" s="469"/>
      <c r="O86" s="108"/>
    </row>
    <row r="87" spans="1:15" x14ac:dyDescent="0.25">
      <c r="A87" s="35"/>
      <c r="B87" s="466">
        <v>2.2999999999999998</v>
      </c>
      <c r="C87" s="445" t="s">
        <v>460</v>
      </c>
      <c r="D87" s="446"/>
      <c r="E87" s="446"/>
      <c r="F87" s="446"/>
      <c r="G87" s="446"/>
      <c r="H87" s="446"/>
      <c r="I87" s="446"/>
      <c r="J87" s="446"/>
      <c r="K87" s="446"/>
      <c r="L87" s="446"/>
      <c r="M87" s="446"/>
      <c r="N87" s="446"/>
      <c r="O87" s="447"/>
    </row>
    <row r="88" spans="1:15" x14ac:dyDescent="0.25">
      <c r="A88" s="35"/>
      <c r="B88" s="467"/>
      <c r="C88" s="428"/>
      <c r="D88" s="429"/>
      <c r="E88" s="429"/>
      <c r="F88" s="429"/>
      <c r="G88" s="429"/>
      <c r="H88" s="429"/>
      <c r="I88" s="429"/>
      <c r="J88" s="429"/>
      <c r="K88" s="429"/>
      <c r="L88" s="429"/>
      <c r="M88" s="429"/>
      <c r="N88" s="429"/>
      <c r="O88" s="430"/>
    </row>
    <row r="89" spans="1:15" x14ac:dyDescent="0.25">
      <c r="A89" s="35"/>
      <c r="B89" s="467"/>
      <c r="C89" s="428"/>
      <c r="D89" s="429"/>
      <c r="E89" s="429"/>
      <c r="F89" s="429"/>
      <c r="G89" s="429"/>
      <c r="H89" s="429"/>
      <c r="I89" s="429"/>
      <c r="J89" s="429"/>
      <c r="K89" s="429"/>
      <c r="L89" s="429"/>
      <c r="M89" s="429"/>
      <c r="N89" s="429"/>
      <c r="O89" s="430"/>
    </row>
    <row r="90" spans="1:15" ht="13.5" thickBot="1" x14ac:dyDescent="0.3">
      <c r="A90" s="35"/>
      <c r="B90" s="468"/>
      <c r="C90" s="431"/>
      <c r="D90" s="432"/>
      <c r="E90" s="432"/>
      <c r="F90" s="432"/>
      <c r="G90" s="432"/>
      <c r="H90" s="432"/>
      <c r="I90" s="432"/>
      <c r="J90" s="432"/>
      <c r="K90" s="432"/>
      <c r="L90" s="432"/>
      <c r="M90" s="432"/>
      <c r="N90" s="432"/>
      <c r="O90" s="433"/>
    </row>
    <row r="91" spans="1:15" ht="25.5" customHeight="1" x14ac:dyDescent="0.25">
      <c r="A91" s="35"/>
      <c r="B91" s="49">
        <v>3</v>
      </c>
      <c r="C91" s="440" t="s">
        <v>113</v>
      </c>
      <c r="D91" s="440"/>
      <c r="E91" s="440"/>
      <c r="F91" s="440"/>
      <c r="G91" s="440"/>
      <c r="H91" s="440"/>
      <c r="I91" s="440"/>
      <c r="J91" s="440"/>
      <c r="K91" s="440"/>
      <c r="L91" s="440"/>
      <c r="M91" s="440"/>
      <c r="N91" s="440"/>
      <c r="O91" s="114"/>
    </row>
    <row r="92" spans="1:15" ht="12.75" customHeight="1" x14ac:dyDescent="0.25">
      <c r="A92" s="35"/>
      <c r="B92" s="530">
        <v>3.1</v>
      </c>
      <c r="C92" s="434" t="s">
        <v>109</v>
      </c>
      <c r="D92" s="434"/>
      <c r="E92" s="434"/>
      <c r="F92" s="434"/>
      <c r="G92" s="434"/>
      <c r="H92" s="434"/>
      <c r="I92" s="434"/>
      <c r="J92" s="434"/>
      <c r="K92" s="434"/>
      <c r="L92" s="434"/>
      <c r="M92" s="434"/>
      <c r="N92" s="434"/>
      <c r="O92" s="46"/>
    </row>
    <row r="93" spans="1:15" ht="12.75" customHeight="1" x14ac:dyDescent="0.25">
      <c r="A93" s="35"/>
      <c r="B93" s="531"/>
      <c r="C93" s="443" t="s">
        <v>110</v>
      </c>
      <c r="D93" s="443"/>
      <c r="E93" s="443"/>
      <c r="F93" s="443"/>
      <c r="G93" s="443"/>
      <c r="H93" s="443"/>
      <c r="I93" s="443"/>
      <c r="J93" s="443"/>
      <c r="K93" s="443"/>
      <c r="L93" s="443"/>
      <c r="M93" s="443"/>
      <c r="N93" s="443"/>
      <c r="O93" s="47"/>
    </row>
    <row r="94" spans="1:15" ht="25.5" customHeight="1" x14ac:dyDescent="0.25">
      <c r="A94" s="35"/>
      <c r="B94" s="532"/>
      <c r="C94" s="443" t="s">
        <v>111</v>
      </c>
      <c r="D94" s="443"/>
      <c r="E94" s="443"/>
      <c r="F94" s="443"/>
      <c r="G94" s="443"/>
      <c r="H94" s="443"/>
      <c r="I94" s="443"/>
      <c r="J94" s="443"/>
      <c r="K94" s="443"/>
      <c r="L94" s="443"/>
      <c r="M94" s="443"/>
      <c r="N94" s="443"/>
      <c r="O94" s="47"/>
    </row>
    <row r="95" spans="1:15" ht="12.75" customHeight="1" x14ac:dyDescent="0.25">
      <c r="A95" s="35"/>
      <c r="B95" s="530">
        <v>3.2</v>
      </c>
      <c r="C95" s="461" t="s">
        <v>340</v>
      </c>
      <c r="D95" s="461"/>
      <c r="E95" s="461"/>
      <c r="F95" s="461"/>
      <c r="G95" s="461"/>
      <c r="H95" s="461"/>
      <c r="I95" s="461"/>
      <c r="J95" s="461"/>
      <c r="K95" s="461"/>
      <c r="L95" s="461"/>
      <c r="M95" s="461"/>
      <c r="N95" s="461"/>
      <c r="O95" s="46"/>
    </row>
    <row r="96" spans="1:15" ht="12.75" customHeight="1" x14ac:dyDescent="0.25">
      <c r="A96" s="35"/>
      <c r="B96" s="531"/>
      <c r="C96" s="443" t="s">
        <v>350</v>
      </c>
      <c r="D96" s="443"/>
      <c r="E96" s="443"/>
      <c r="F96" s="443"/>
      <c r="G96" s="443"/>
      <c r="H96" s="443"/>
      <c r="I96" s="443"/>
      <c r="J96" s="443"/>
      <c r="K96" s="443"/>
      <c r="L96" s="443"/>
      <c r="M96" s="443"/>
      <c r="N96" s="443"/>
      <c r="O96" s="47"/>
    </row>
    <row r="97" spans="1:15" x14ac:dyDescent="0.25">
      <c r="A97" s="35"/>
      <c r="B97" s="531"/>
      <c r="C97" s="443" t="s">
        <v>112</v>
      </c>
      <c r="D97" s="443"/>
      <c r="E97" s="443"/>
      <c r="F97" s="443"/>
      <c r="G97" s="443"/>
      <c r="H97" s="443"/>
      <c r="I97" s="443"/>
      <c r="J97" s="443"/>
      <c r="K97" s="443"/>
      <c r="L97" s="443"/>
      <c r="M97" s="443"/>
      <c r="N97" s="443"/>
      <c r="O97" s="115"/>
    </row>
    <row r="98" spans="1:15" ht="12.75" customHeight="1" x14ac:dyDescent="0.25">
      <c r="A98" s="35"/>
      <c r="B98" s="531"/>
      <c r="C98" s="441" t="s">
        <v>342</v>
      </c>
      <c r="D98" s="441"/>
      <c r="E98" s="441"/>
      <c r="F98" s="441"/>
      <c r="G98" s="441"/>
      <c r="H98" s="441"/>
      <c r="I98" s="441"/>
      <c r="J98" s="441"/>
      <c r="K98" s="441"/>
      <c r="L98" s="441"/>
      <c r="M98" s="441"/>
      <c r="N98" s="441"/>
      <c r="O98" s="47"/>
    </row>
    <row r="99" spans="1:15" ht="12.75" customHeight="1" x14ac:dyDescent="0.25">
      <c r="A99" s="35"/>
      <c r="B99" s="531"/>
      <c r="C99" s="442" t="s">
        <v>424</v>
      </c>
      <c r="D99" s="442"/>
      <c r="E99" s="442"/>
      <c r="F99" s="442"/>
      <c r="G99" s="442"/>
      <c r="H99" s="442"/>
      <c r="I99" s="442"/>
      <c r="J99" s="442"/>
      <c r="K99" s="442"/>
      <c r="L99" s="442"/>
      <c r="M99" s="442"/>
      <c r="N99" s="442"/>
      <c r="O99" s="47"/>
    </row>
    <row r="100" spans="1:15" x14ac:dyDescent="0.25">
      <c r="A100" s="35"/>
      <c r="B100" s="528"/>
      <c r="C100" s="425" t="s">
        <v>459</v>
      </c>
      <c r="D100" s="426"/>
      <c r="E100" s="426"/>
      <c r="F100" s="426"/>
      <c r="G100" s="426"/>
      <c r="H100" s="426"/>
      <c r="I100" s="426"/>
      <c r="J100" s="426"/>
      <c r="K100" s="426"/>
      <c r="L100" s="426"/>
      <c r="M100" s="426"/>
      <c r="N100" s="426"/>
      <c r="O100" s="427"/>
    </row>
    <row r="101" spans="1:15" x14ac:dyDescent="0.25">
      <c r="A101" s="35"/>
      <c r="B101" s="528"/>
      <c r="C101" s="419"/>
      <c r="D101" s="420"/>
      <c r="E101" s="420"/>
      <c r="F101" s="420"/>
      <c r="G101" s="420"/>
      <c r="H101" s="420"/>
      <c r="I101" s="420"/>
      <c r="J101" s="420"/>
      <c r="K101" s="420"/>
      <c r="L101" s="420"/>
      <c r="M101" s="420"/>
      <c r="N101" s="420"/>
      <c r="O101" s="421"/>
    </row>
    <row r="102" spans="1:15" x14ac:dyDescent="0.25">
      <c r="A102" s="35"/>
      <c r="B102" s="528"/>
      <c r="C102" s="419"/>
      <c r="D102" s="420"/>
      <c r="E102" s="420"/>
      <c r="F102" s="420"/>
      <c r="G102" s="420"/>
      <c r="H102" s="420"/>
      <c r="I102" s="420"/>
      <c r="J102" s="420"/>
      <c r="K102" s="420"/>
      <c r="L102" s="420"/>
      <c r="M102" s="420"/>
      <c r="N102" s="420"/>
      <c r="O102" s="421"/>
    </row>
    <row r="103" spans="1:15" ht="13.5" thickBot="1" x14ac:dyDescent="0.3">
      <c r="A103" s="35"/>
      <c r="B103" s="529"/>
      <c r="C103" s="422"/>
      <c r="D103" s="423"/>
      <c r="E103" s="423"/>
      <c r="F103" s="423"/>
      <c r="G103" s="423"/>
      <c r="H103" s="423"/>
      <c r="I103" s="423"/>
      <c r="J103" s="423"/>
      <c r="K103" s="423"/>
      <c r="L103" s="423"/>
      <c r="M103" s="423"/>
      <c r="N103" s="423"/>
      <c r="O103" s="424"/>
    </row>
    <row r="104" spans="1:15" ht="25.5" customHeight="1" x14ac:dyDescent="0.25">
      <c r="A104" s="35"/>
      <c r="B104" s="48">
        <v>4</v>
      </c>
      <c r="C104" s="444" t="s">
        <v>126</v>
      </c>
      <c r="D104" s="444"/>
      <c r="E104" s="444"/>
      <c r="F104" s="444"/>
      <c r="G104" s="444"/>
      <c r="H104" s="444"/>
      <c r="I104" s="444"/>
      <c r="J104" s="444"/>
      <c r="K104" s="444"/>
      <c r="L104" s="444"/>
      <c r="M104" s="444"/>
      <c r="N104" s="444"/>
      <c r="O104" s="113"/>
    </row>
    <row r="105" spans="1:15" ht="12.75" customHeight="1" x14ac:dyDescent="0.25">
      <c r="A105" s="35"/>
      <c r="B105" s="471">
        <v>4.0999999999999996</v>
      </c>
      <c r="C105" s="437" t="s">
        <v>351</v>
      </c>
      <c r="D105" s="437"/>
      <c r="E105" s="437"/>
      <c r="F105" s="437"/>
      <c r="G105" s="437"/>
      <c r="H105" s="437"/>
      <c r="I105" s="437"/>
      <c r="J105" s="437"/>
      <c r="K105" s="437"/>
      <c r="L105" s="437"/>
      <c r="M105" s="437"/>
      <c r="N105" s="437"/>
      <c r="O105" s="46"/>
    </row>
    <row r="106" spans="1:15" x14ac:dyDescent="0.25">
      <c r="A106" s="35"/>
      <c r="B106" s="472"/>
      <c r="C106" s="413" t="s">
        <v>114</v>
      </c>
      <c r="D106" s="413"/>
      <c r="E106" s="413"/>
      <c r="F106" s="413"/>
      <c r="G106" s="413"/>
      <c r="H106" s="413"/>
      <c r="I106" s="413"/>
      <c r="J106" s="413"/>
      <c r="K106" s="413"/>
      <c r="L106" s="413"/>
      <c r="M106" s="413"/>
      <c r="N106" s="413"/>
      <c r="O106" s="108"/>
    </row>
    <row r="107" spans="1:15" ht="12.75" customHeight="1" x14ac:dyDescent="0.25">
      <c r="A107" s="35"/>
      <c r="B107" s="472"/>
      <c r="C107" s="413" t="s">
        <v>96</v>
      </c>
      <c r="D107" s="413"/>
      <c r="E107" s="413"/>
      <c r="F107" s="413"/>
      <c r="G107" s="413"/>
      <c r="H107" s="413"/>
      <c r="I107" s="413"/>
      <c r="J107" s="413"/>
      <c r="K107" s="413"/>
      <c r="L107" s="413"/>
      <c r="M107" s="413"/>
      <c r="N107" s="413"/>
      <c r="O107" s="108"/>
    </row>
    <row r="108" spans="1:15" ht="12.75" customHeight="1" x14ac:dyDescent="0.25">
      <c r="A108" s="35"/>
      <c r="B108" s="472"/>
      <c r="C108" s="413" t="s">
        <v>115</v>
      </c>
      <c r="D108" s="413"/>
      <c r="E108" s="413"/>
      <c r="F108" s="413"/>
      <c r="G108" s="413"/>
      <c r="H108" s="413"/>
      <c r="I108" s="413"/>
      <c r="J108" s="413"/>
      <c r="K108" s="413"/>
      <c r="L108" s="413"/>
      <c r="M108" s="413"/>
      <c r="N108" s="413"/>
      <c r="O108" s="108"/>
    </row>
    <row r="109" spans="1:15" ht="12.75" customHeight="1" x14ac:dyDescent="0.25">
      <c r="A109" s="35"/>
      <c r="B109" s="472"/>
      <c r="C109" s="413" t="s">
        <v>116</v>
      </c>
      <c r="D109" s="413"/>
      <c r="E109" s="413"/>
      <c r="F109" s="413"/>
      <c r="G109" s="413"/>
      <c r="H109" s="413"/>
      <c r="I109" s="413"/>
      <c r="J109" s="413"/>
      <c r="K109" s="413"/>
      <c r="L109" s="413"/>
      <c r="M109" s="413"/>
      <c r="N109" s="413"/>
      <c r="O109" s="108"/>
    </row>
    <row r="110" spans="1:15" ht="12.75" customHeight="1" x14ac:dyDescent="0.25">
      <c r="A110" s="35"/>
      <c r="B110" s="472"/>
      <c r="C110" s="413" t="s">
        <v>117</v>
      </c>
      <c r="D110" s="413"/>
      <c r="E110" s="413"/>
      <c r="F110" s="413"/>
      <c r="G110" s="413"/>
      <c r="H110" s="413"/>
      <c r="I110" s="413"/>
      <c r="J110" s="413"/>
      <c r="K110" s="413"/>
      <c r="L110" s="413"/>
      <c r="M110" s="413"/>
      <c r="N110" s="413"/>
      <c r="O110" s="108"/>
    </row>
    <row r="111" spans="1:15" ht="12.75" customHeight="1" x14ac:dyDescent="0.25">
      <c r="A111" s="35"/>
      <c r="B111" s="472"/>
      <c r="C111" s="413" t="s">
        <v>118</v>
      </c>
      <c r="D111" s="413"/>
      <c r="E111" s="413"/>
      <c r="F111" s="413"/>
      <c r="G111" s="413"/>
      <c r="H111" s="413"/>
      <c r="I111" s="413"/>
      <c r="J111" s="413"/>
      <c r="K111" s="413"/>
      <c r="L111" s="413"/>
      <c r="M111" s="413"/>
      <c r="N111" s="413"/>
      <c r="O111" s="108"/>
    </row>
    <row r="112" spans="1:15" ht="12.75" customHeight="1" x14ac:dyDescent="0.25">
      <c r="A112" s="35"/>
      <c r="B112" s="472"/>
      <c r="C112" s="413" t="s">
        <v>119</v>
      </c>
      <c r="D112" s="413"/>
      <c r="E112" s="413"/>
      <c r="F112" s="413"/>
      <c r="G112" s="413"/>
      <c r="H112" s="413"/>
      <c r="I112" s="413"/>
      <c r="J112" s="413"/>
      <c r="K112" s="413"/>
      <c r="L112" s="413"/>
      <c r="M112" s="413"/>
      <c r="N112" s="413"/>
      <c r="O112" s="108"/>
    </row>
    <row r="113" spans="1:15" ht="12.75" customHeight="1" x14ac:dyDescent="0.25">
      <c r="A113" s="35"/>
      <c r="B113" s="472"/>
      <c r="C113" s="413" t="s">
        <v>120</v>
      </c>
      <c r="D113" s="413"/>
      <c r="E113" s="413"/>
      <c r="F113" s="413"/>
      <c r="G113" s="413"/>
      <c r="H113" s="413"/>
      <c r="I113" s="413"/>
      <c r="J113" s="413"/>
      <c r="K113" s="413"/>
      <c r="L113" s="413"/>
      <c r="M113" s="413"/>
      <c r="N113" s="413"/>
      <c r="O113" s="108"/>
    </row>
    <row r="114" spans="1:15" ht="12.75" customHeight="1" x14ac:dyDescent="0.25">
      <c r="A114" s="35"/>
      <c r="B114" s="533"/>
      <c r="C114" s="413" t="s">
        <v>121</v>
      </c>
      <c r="D114" s="413"/>
      <c r="E114" s="413"/>
      <c r="F114" s="413"/>
      <c r="G114" s="413"/>
      <c r="H114" s="413"/>
      <c r="I114" s="413"/>
      <c r="J114" s="413"/>
      <c r="K114" s="413"/>
      <c r="L114" s="413"/>
      <c r="M114" s="413"/>
      <c r="N114" s="413"/>
      <c r="O114" s="108"/>
    </row>
    <row r="115" spans="1:15" ht="12.75" customHeight="1" x14ac:dyDescent="0.25">
      <c r="A115" s="35"/>
      <c r="B115" s="471">
        <v>4.2</v>
      </c>
      <c r="C115" s="539" t="s">
        <v>352</v>
      </c>
      <c r="D115" s="539"/>
      <c r="E115" s="539"/>
      <c r="F115" s="539"/>
      <c r="G115" s="539"/>
      <c r="H115" s="539"/>
      <c r="I115" s="539"/>
      <c r="J115" s="539"/>
      <c r="K115" s="539"/>
      <c r="L115" s="539"/>
      <c r="M115" s="539"/>
      <c r="N115" s="539"/>
      <c r="O115" s="46"/>
    </row>
    <row r="116" spans="1:15" ht="12.75" customHeight="1" x14ac:dyDescent="0.25">
      <c r="A116" s="35"/>
      <c r="B116" s="472"/>
      <c r="C116" s="413" t="s">
        <v>122</v>
      </c>
      <c r="D116" s="413"/>
      <c r="E116" s="413"/>
      <c r="F116" s="413"/>
      <c r="G116" s="413"/>
      <c r="H116" s="413"/>
      <c r="I116" s="413"/>
      <c r="J116" s="413"/>
      <c r="K116" s="413"/>
      <c r="L116" s="413"/>
      <c r="M116" s="413"/>
      <c r="N116" s="413"/>
      <c r="O116" s="108"/>
    </row>
    <row r="117" spans="1:15" x14ac:dyDescent="0.25">
      <c r="A117" s="35"/>
      <c r="B117" s="472"/>
      <c r="C117" s="413" t="s">
        <v>123</v>
      </c>
      <c r="D117" s="413"/>
      <c r="E117" s="413"/>
      <c r="F117" s="413"/>
      <c r="G117" s="413"/>
      <c r="H117" s="413"/>
      <c r="I117" s="413"/>
      <c r="J117" s="413"/>
      <c r="K117" s="413"/>
      <c r="L117" s="413"/>
      <c r="M117" s="413"/>
      <c r="N117" s="413"/>
      <c r="O117" s="108"/>
    </row>
    <row r="118" spans="1:15" ht="12.75" customHeight="1" x14ac:dyDescent="0.25">
      <c r="A118" s="35"/>
      <c r="B118" s="533"/>
      <c r="C118" s="413" t="s">
        <v>124</v>
      </c>
      <c r="D118" s="413"/>
      <c r="E118" s="413"/>
      <c r="F118" s="413"/>
      <c r="G118" s="413"/>
      <c r="H118" s="413"/>
      <c r="I118" s="413"/>
      <c r="J118" s="413"/>
      <c r="K118" s="413"/>
      <c r="L118" s="413"/>
      <c r="M118" s="413"/>
      <c r="N118" s="413"/>
      <c r="O118" s="108"/>
    </row>
    <row r="119" spans="1:15" ht="25.5" customHeight="1" x14ac:dyDescent="0.25">
      <c r="A119" s="35"/>
      <c r="B119" s="50">
        <v>4.3</v>
      </c>
      <c r="C119" s="437" t="s">
        <v>125</v>
      </c>
      <c r="D119" s="437"/>
      <c r="E119" s="437"/>
      <c r="F119" s="437"/>
      <c r="G119" s="437"/>
      <c r="H119" s="437"/>
      <c r="I119" s="437"/>
      <c r="J119" s="437"/>
      <c r="K119" s="437"/>
      <c r="L119" s="437"/>
      <c r="M119" s="437"/>
      <c r="N119" s="437"/>
      <c r="O119" s="117"/>
    </row>
    <row r="120" spans="1:15" ht="12.75" customHeight="1" x14ac:dyDescent="0.25">
      <c r="A120" s="35"/>
      <c r="B120" s="50">
        <v>4.4000000000000004</v>
      </c>
      <c r="C120" s="438" t="s">
        <v>461</v>
      </c>
      <c r="D120" s="439"/>
      <c r="E120" s="439"/>
      <c r="F120" s="439"/>
      <c r="G120" s="439"/>
      <c r="H120" s="439"/>
      <c r="I120" s="439"/>
      <c r="J120" s="439"/>
      <c r="K120" s="439"/>
      <c r="L120" s="439"/>
      <c r="M120" s="439"/>
      <c r="N120" s="439"/>
      <c r="O120" s="108"/>
    </row>
    <row r="121" spans="1:15" x14ac:dyDescent="0.25">
      <c r="A121" s="35"/>
      <c r="B121" s="466">
        <v>4.5</v>
      </c>
      <c r="C121" s="445" t="s">
        <v>458</v>
      </c>
      <c r="D121" s="446"/>
      <c r="E121" s="446"/>
      <c r="F121" s="446"/>
      <c r="G121" s="446"/>
      <c r="H121" s="446"/>
      <c r="I121" s="446"/>
      <c r="J121" s="446"/>
      <c r="K121" s="446"/>
      <c r="L121" s="446"/>
      <c r="M121" s="446"/>
      <c r="N121" s="446"/>
      <c r="O121" s="447"/>
    </row>
    <row r="122" spans="1:15" x14ac:dyDescent="0.25">
      <c r="A122" s="35"/>
      <c r="B122" s="467"/>
      <c r="C122" s="428"/>
      <c r="D122" s="429"/>
      <c r="E122" s="429"/>
      <c r="F122" s="429"/>
      <c r="G122" s="429"/>
      <c r="H122" s="429"/>
      <c r="I122" s="429"/>
      <c r="J122" s="429"/>
      <c r="K122" s="429"/>
      <c r="L122" s="429"/>
      <c r="M122" s="429"/>
      <c r="N122" s="429"/>
      <c r="O122" s="430"/>
    </row>
    <row r="123" spans="1:15" x14ac:dyDescent="0.25">
      <c r="A123" s="35"/>
      <c r="B123" s="467"/>
      <c r="C123" s="428"/>
      <c r="D123" s="429"/>
      <c r="E123" s="429"/>
      <c r="F123" s="429"/>
      <c r="G123" s="429"/>
      <c r="H123" s="429"/>
      <c r="I123" s="429"/>
      <c r="J123" s="429"/>
      <c r="K123" s="429"/>
      <c r="L123" s="429"/>
      <c r="M123" s="429"/>
      <c r="N123" s="429"/>
      <c r="O123" s="430"/>
    </row>
    <row r="124" spans="1:15" ht="13.5" thickBot="1" x14ac:dyDescent="0.3">
      <c r="A124" s="35"/>
      <c r="B124" s="467"/>
      <c r="C124" s="431"/>
      <c r="D124" s="432"/>
      <c r="E124" s="432"/>
      <c r="F124" s="432"/>
      <c r="G124" s="432"/>
      <c r="H124" s="432"/>
      <c r="I124" s="432"/>
      <c r="J124" s="432"/>
      <c r="K124" s="432"/>
      <c r="L124" s="432"/>
      <c r="M124" s="432"/>
      <c r="N124" s="432"/>
      <c r="O124" s="433"/>
    </row>
    <row r="125" spans="1:15" ht="25.5" customHeight="1" thickBot="1" x14ac:dyDescent="0.3">
      <c r="A125" s="35"/>
      <c r="B125" s="51">
        <v>5</v>
      </c>
      <c r="C125" s="435" t="s">
        <v>127</v>
      </c>
      <c r="D125" s="435"/>
      <c r="E125" s="435"/>
      <c r="F125" s="435"/>
      <c r="G125" s="435"/>
      <c r="H125" s="435"/>
      <c r="I125" s="435"/>
      <c r="J125" s="435"/>
      <c r="K125" s="435"/>
      <c r="L125" s="435"/>
      <c r="M125" s="435"/>
      <c r="N125" s="435"/>
      <c r="O125" s="52"/>
    </row>
    <row r="126" spans="1:15" ht="25.5" customHeight="1" thickBot="1" x14ac:dyDescent="0.3">
      <c r="A126" s="35"/>
      <c r="B126" s="53">
        <v>6</v>
      </c>
      <c r="C126" s="436" t="s">
        <v>405</v>
      </c>
      <c r="D126" s="436"/>
      <c r="E126" s="436"/>
      <c r="F126" s="436"/>
      <c r="G126" s="436"/>
      <c r="H126" s="436"/>
      <c r="I126" s="436"/>
      <c r="J126" s="436"/>
      <c r="K126" s="436"/>
      <c r="L126" s="436"/>
      <c r="M126" s="436"/>
      <c r="N126" s="436"/>
      <c r="O126" s="109"/>
    </row>
    <row r="127" spans="1:15" x14ac:dyDescent="0.25">
      <c r="A127" s="35"/>
      <c r="B127" s="49">
        <v>7</v>
      </c>
      <c r="C127" s="440" t="s">
        <v>130</v>
      </c>
      <c r="D127" s="440"/>
      <c r="E127" s="440"/>
      <c r="F127" s="440"/>
      <c r="G127" s="440"/>
      <c r="H127" s="440"/>
      <c r="I127" s="440"/>
      <c r="J127" s="440"/>
      <c r="K127" s="440"/>
      <c r="L127" s="440"/>
      <c r="M127" s="440"/>
      <c r="N127" s="440"/>
      <c r="O127" s="114"/>
    </row>
    <row r="128" spans="1:15" x14ac:dyDescent="0.25">
      <c r="A128" s="35"/>
      <c r="B128" s="530">
        <v>7.1</v>
      </c>
      <c r="C128" s="434" t="s">
        <v>128</v>
      </c>
      <c r="D128" s="434"/>
      <c r="E128" s="434"/>
      <c r="F128" s="434"/>
      <c r="G128" s="434"/>
      <c r="H128" s="434"/>
      <c r="I128" s="434"/>
      <c r="J128" s="434"/>
      <c r="K128" s="434"/>
      <c r="L128" s="434"/>
      <c r="M128" s="434"/>
      <c r="N128" s="434"/>
      <c r="O128" s="46"/>
    </row>
    <row r="129" spans="1:15" ht="12.75" customHeight="1" x14ac:dyDescent="0.25">
      <c r="A129" s="35"/>
      <c r="B129" s="531"/>
      <c r="C129" s="443" t="s">
        <v>129</v>
      </c>
      <c r="D129" s="443"/>
      <c r="E129" s="443"/>
      <c r="F129" s="443"/>
      <c r="G129" s="443"/>
      <c r="H129" s="443"/>
      <c r="I129" s="443"/>
      <c r="J129" s="443"/>
      <c r="K129" s="443"/>
      <c r="L129" s="443"/>
      <c r="M129" s="443"/>
      <c r="N129" s="443"/>
      <c r="O129" s="47"/>
    </row>
    <row r="130" spans="1:15" ht="12.75" customHeight="1" x14ac:dyDescent="0.25">
      <c r="A130" s="35"/>
      <c r="B130" s="532"/>
      <c r="C130" s="415" t="s">
        <v>157</v>
      </c>
      <c r="D130" s="415"/>
      <c r="E130" s="415"/>
      <c r="F130" s="415"/>
      <c r="G130" s="415"/>
      <c r="H130" s="415"/>
      <c r="I130" s="415"/>
      <c r="J130" s="415"/>
      <c r="K130" s="415"/>
      <c r="L130" s="415"/>
      <c r="M130" s="415"/>
      <c r="N130" s="415"/>
      <c r="O130" s="47"/>
    </row>
    <row r="131" spans="1:15" x14ac:dyDescent="0.25">
      <c r="A131" s="35"/>
      <c r="B131" s="506">
        <v>7.2</v>
      </c>
      <c r="C131" s="448" t="s">
        <v>457</v>
      </c>
      <c r="D131" s="449"/>
      <c r="E131" s="449"/>
      <c r="F131" s="449"/>
      <c r="G131" s="449"/>
      <c r="H131" s="449"/>
      <c r="I131" s="449"/>
      <c r="J131" s="449"/>
      <c r="K131" s="449"/>
      <c r="L131" s="449"/>
      <c r="M131" s="449"/>
      <c r="N131" s="449"/>
      <c r="O131" s="450"/>
    </row>
    <row r="132" spans="1:15" x14ac:dyDescent="0.25">
      <c r="A132" s="35"/>
      <c r="B132" s="528"/>
      <c r="C132" s="419"/>
      <c r="D132" s="420"/>
      <c r="E132" s="420"/>
      <c r="F132" s="420"/>
      <c r="G132" s="420"/>
      <c r="H132" s="420"/>
      <c r="I132" s="420"/>
      <c r="J132" s="420"/>
      <c r="K132" s="420"/>
      <c r="L132" s="420"/>
      <c r="M132" s="420"/>
      <c r="N132" s="420"/>
      <c r="O132" s="421"/>
    </row>
    <row r="133" spans="1:15" x14ac:dyDescent="0.25">
      <c r="A133" s="35"/>
      <c r="B133" s="528"/>
      <c r="C133" s="419"/>
      <c r="D133" s="420"/>
      <c r="E133" s="420"/>
      <c r="F133" s="420"/>
      <c r="G133" s="420"/>
      <c r="H133" s="420"/>
      <c r="I133" s="420"/>
      <c r="J133" s="420"/>
      <c r="K133" s="420"/>
      <c r="L133" s="420"/>
      <c r="M133" s="420"/>
      <c r="N133" s="420"/>
      <c r="O133" s="421"/>
    </row>
    <row r="134" spans="1:15" ht="13.5" thickBot="1" x14ac:dyDescent="0.3">
      <c r="A134" s="35"/>
      <c r="B134" s="529"/>
      <c r="C134" s="422"/>
      <c r="D134" s="423"/>
      <c r="E134" s="423"/>
      <c r="F134" s="423"/>
      <c r="G134" s="423"/>
      <c r="H134" s="423"/>
      <c r="I134" s="423"/>
      <c r="J134" s="423"/>
      <c r="K134" s="423"/>
      <c r="L134" s="423"/>
      <c r="M134" s="423"/>
      <c r="N134" s="423"/>
      <c r="O134" s="424"/>
    </row>
    <row r="135" spans="1:15" x14ac:dyDescent="0.25">
      <c r="A135" s="35"/>
      <c r="B135" s="48">
        <v>8</v>
      </c>
      <c r="C135" s="549" t="s">
        <v>136</v>
      </c>
      <c r="D135" s="549"/>
      <c r="E135" s="549"/>
      <c r="F135" s="549"/>
      <c r="G135" s="549"/>
      <c r="H135" s="549"/>
      <c r="I135" s="549"/>
      <c r="J135" s="549"/>
      <c r="K135" s="549"/>
      <c r="L135" s="549"/>
      <c r="M135" s="549"/>
      <c r="N135" s="549"/>
      <c r="O135" s="113"/>
    </row>
    <row r="136" spans="1:15" x14ac:dyDescent="0.25">
      <c r="A136" s="35"/>
      <c r="B136" s="466">
        <v>8.1</v>
      </c>
      <c r="C136" s="445" t="s">
        <v>456</v>
      </c>
      <c r="D136" s="446"/>
      <c r="E136" s="446"/>
      <c r="F136" s="446"/>
      <c r="G136" s="446"/>
      <c r="H136" s="446"/>
      <c r="I136" s="446"/>
      <c r="J136" s="446"/>
      <c r="K136" s="446"/>
      <c r="L136" s="446"/>
      <c r="M136" s="446"/>
      <c r="N136" s="446"/>
      <c r="O136" s="447"/>
    </row>
    <row r="137" spans="1:15" x14ac:dyDescent="0.25">
      <c r="A137" s="35"/>
      <c r="B137" s="467"/>
      <c r="C137" s="428"/>
      <c r="D137" s="429"/>
      <c r="E137" s="429"/>
      <c r="F137" s="429"/>
      <c r="G137" s="429"/>
      <c r="H137" s="429"/>
      <c r="I137" s="429"/>
      <c r="J137" s="429"/>
      <c r="K137" s="429"/>
      <c r="L137" s="429"/>
      <c r="M137" s="429"/>
      <c r="N137" s="429"/>
      <c r="O137" s="430"/>
    </row>
    <row r="138" spans="1:15" x14ac:dyDescent="0.25">
      <c r="A138" s="35"/>
      <c r="B138" s="467"/>
      <c r="C138" s="428"/>
      <c r="D138" s="429"/>
      <c r="E138" s="429"/>
      <c r="F138" s="429"/>
      <c r="G138" s="429"/>
      <c r="H138" s="429"/>
      <c r="I138" s="429"/>
      <c r="J138" s="429"/>
      <c r="K138" s="429"/>
      <c r="L138" s="429"/>
      <c r="M138" s="429"/>
      <c r="N138" s="429"/>
      <c r="O138" s="430"/>
    </row>
    <row r="139" spans="1:15" x14ac:dyDescent="0.25">
      <c r="A139" s="35"/>
      <c r="B139" s="534"/>
      <c r="C139" s="513"/>
      <c r="D139" s="514"/>
      <c r="E139" s="514"/>
      <c r="F139" s="514"/>
      <c r="G139" s="514"/>
      <c r="H139" s="514"/>
      <c r="I139" s="514"/>
      <c r="J139" s="514"/>
      <c r="K139" s="514"/>
      <c r="L139" s="514"/>
      <c r="M139" s="514"/>
      <c r="N139" s="514"/>
      <c r="O139" s="515"/>
    </row>
    <row r="140" spans="1:15" ht="12.75" customHeight="1" x14ac:dyDescent="0.25">
      <c r="A140" s="35"/>
      <c r="B140" s="471">
        <v>8.1999999999999993</v>
      </c>
      <c r="C140" s="416" t="s">
        <v>131</v>
      </c>
      <c r="D140" s="416"/>
      <c r="E140" s="416"/>
      <c r="F140" s="416"/>
      <c r="G140" s="416"/>
      <c r="H140" s="416"/>
      <c r="I140" s="416"/>
      <c r="J140" s="416"/>
      <c r="K140" s="416"/>
      <c r="L140" s="416"/>
      <c r="M140" s="416"/>
      <c r="N140" s="416"/>
      <c r="O140" s="46"/>
    </row>
    <row r="141" spans="1:15" ht="25.5" customHeight="1" x14ac:dyDescent="0.25">
      <c r="A141" s="35"/>
      <c r="B141" s="472"/>
      <c r="C141" s="413" t="s">
        <v>132</v>
      </c>
      <c r="D141" s="413"/>
      <c r="E141" s="413"/>
      <c r="F141" s="413"/>
      <c r="G141" s="413"/>
      <c r="H141" s="413"/>
      <c r="I141" s="413"/>
      <c r="J141" s="413"/>
      <c r="K141" s="413"/>
      <c r="L141" s="413"/>
      <c r="M141" s="413"/>
      <c r="N141" s="413"/>
      <c r="O141" s="108"/>
    </row>
    <row r="142" spans="1:15" x14ac:dyDescent="0.25">
      <c r="A142" s="35"/>
      <c r="B142" s="472"/>
      <c r="C142" s="413" t="s">
        <v>133</v>
      </c>
      <c r="D142" s="413"/>
      <c r="E142" s="413"/>
      <c r="F142" s="413"/>
      <c r="G142" s="413"/>
      <c r="H142" s="413"/>
      <c r="I142" s="413"/>
      <c r="J142" s="413"/>
      <c r="K142" s="413"/>
      <c r="L142" s="413"/>
      <c r="M142" s="413"/>
      <c r="N142" s="413"/>
      <c r="O142" s="108"/>
    </row>
    <row r="143" spans="1:15" ht="25.5" customHeight="1" x14ac:dyDescent="0.25">
      <c r="A143" s="35"/>
      <c r="B143" s="472"/>
      <c r="C143" s="413" t="s">
        <v>134</v>
      </c>
      <c r="D143" s="413"/>
      <c r="E143" s="413"/>
      <c r="F143" s="413"/>
      <c r="G143" s="413"/>
      <c r="H143" s="413"/>
      <c r="I143" s="413"/>
      <c r="J143" s="413"/>
      <c r="K143" s="413"/>
      <c r="L143" s="413"/>
      <c r="M143" s="413"/>
      <c r="N143" s="413"/>
      <c r="O143" s="108"/>
    </row>
    <row r="144" spans="1:15" ht="12.75" customHeight="1" x14ac:dyDescent="0.25">
      <c r="A144" s="35"/>
      <c r="B144" s="472"/>
      <c r="C144" s="413" t="s">
        <v>135</v>
      </c>
      <c r="D144" s="413"/>
      <c r="E144" s="413"/>
      <c r="F144" s="413"/>
      <c r="G144" s="413"/>
      <c r="H144" s="413"/>
      <c r="I144" s="413"/>
      <c r="J144" s="413"/>
      <c r="K144" s="413"/>
      <c r="L144" s="413"/>
      <c r="M144" s="413"/>
      <c r="N144" s="413"/>
      <c r="O144" s="108"/>
    </row>
    <row r="145" spans="1:15" ht="12.75" customHeight="1" x14ac:dyDescent="0.25">
      <c r="A145" s="35"/>
      <c r="B145" s="533"/>
      <c r="C145" s="469" t="s">
        <v>407</v>
      </c>
      <c r="D145" s="469"/>
      <c r="E145" s="469"/>
      <c r="F145" s="469"/>
      <c r="G145" s="469"/>
      <c r="H145" s="469"/>
      <c r="I145" s="469"/>
      <c r="J145" s="469"/>
      <c r="K145" s="469"/>
      <c r="L145" s="469"/>
      <c r="M145" s="469"/>
      <c r="N145" s="469"/>
      <c r="O145" s="108"/>
    </row>
    <row r="146" spans="1:15" x14ac:dyDescent="0.25">
      <c r="A146" s="35"/>
      <c r="B146" s="466">
        <v>8.3000000000000007</v>
      </c>
      <c r="C146" s="445" t="s">
        <v>455</v>
      </c>
      <c r="D146" s="446"/>
      <c r="E146" s="446"/>
      <c r="F146" s="446"/>
      <c r="G146" s="446"/>
      <c r="H146" s="446"/>
      <c r="I146" s="446"/>
      <c r="J146" s="446"/>
      <c r="K146" s="446"/>
      <c r="L146" s="446"/>
      <c r="M146" s="446"/>
      <c r="N146" s="446"/>
      <c r="O146" s="447"/>
    </row>
    <row r="147" spans="1:15" x14ac:dyDescent="0.25">
      <c r="A147" s="35"/>
      <c r="B147" s="467"/>
      <c r="C147" s="428"/>
      <c r="D147" s="429"/>
      <c r="E147" s="429"/>
      <c r="F147" s="429"/>
      <c r="G147" s="429"/>
      <c r="H147" s="429"/>
      <c r="I147" s="429"/>
      <c r="J147" s="429"/>
      <c r="K147" s="429"/>
      <c r="L147" s="429"/>
      <c r="M147" s="429"/>
      <c r="N147" s="429"/>
      <c r="O147" s="430"/>
    </row>
    <row r="148" spans="1:15" x14ac:dyDescent="0.25">
      <c r="A148" s="35"/>
      <c r="B148" s="467"/>
      <c r="C148" s="428"/>
      <c r="D148" s="429"/>
      <c r="E148" s="429"/>
      <c r="F148" s="429"/>
      <c r="G148" s="429"/>
      <c r="H148" s="429"/>
      <c r="I148" s="429"/>
      <c r="J148" s="429"/>
      <c r="K148" s="429"/>
      <c r="L148" s="429"/>
      <c r="M148" s="429"/>
      <c r="N148" s="429"/>
      <c r="O148" s="430"/>
    </row>
    <row r="149" spans="1:15" ht="13.5" thickBot="1" x14ac:dyDescent="0.3">
      <c r="A149" s="35"/>
      <c r="B149" s="468"/>
      <c r="C149" s="431"/>
      <c r="D149" s="432"/>
      <c r="E149" s="432"/>
      <c r="F149" s="432"/>
      <c r="G149" s="432"/>
      <c r="H149" s="432"/>
      <c r="I149" s="432"/>
      <c r="J149" s="432"/>
      <c r="K149" s="432"/>
      <c r="L149" s="432"/>
      <c r="M149" s="432"/>
      <c r="N149" s="432"/>
      <c r="O149" s="433"/>
    </row>
    <row r="150" spans="1:15" x14ac:dyDescent="0.25">
      <c r="A150" s="35"/>
      <c r="B150" s="49">
        <v>9</v>
      </c>
      <c r="C150" s="440" t="s">
        <v>355</v>
      </c>
      <c r="D150" s="440"/>
      <c r="E150" s="440"/>
      <c r="F150" s="440"/>
      <c r="G150" s="440"/>
      <c r="H150" s="440"/>
      <c r="I150" s="440"/>
      <c r="J150" s="440"/>
      <c r="K150" s="440"/>
      <c r="L150" s="440"/>
      <c r="M150" s="440"/>
      <c r="N150" s="440"/>
      <c r="O150" s="114"/>
    </row>
    <row r="151" spans="1:15" ht="12.75" customHeight="1" x14ac:dyDescent="0.25">
      <c r="A151" s="35"/>
      <c r="B151" s="530">
        <v>9.1</v>
      </c>
      <c r="C151" s="461" t="s">
        <v>353</v>
      </c>
      <c r="D151" s="461"/>
      <c r="E151" s="461"/>
      <c r="F151" s="461"/>
      <c r="G151" s="461"/>
      <c r="H151" s="461"/>
      <c r="I151" s="461"/>
      <c r="J151" s="461"/>
      <c r="K151" s="461"/>
      <c r="L151" s="461"/>
      <c r="M151" s="461"/>
      <c r="N151" s="461"/>
      <c r="O151" s="46"/>
    </row>
    <row r="152" spans="1:15" x14ac:dyDescent="0.25">
      <c r="A152" s="35"/>
      <c r="B152" s="531"/>
      <c r="C152" s="443" t="s">
        <v>354</v>
      </c>
      <c r="D152" s="443"/>
      <c r="E152" s="443"/>
      <c r="F152" s="443"/>
      <c r="G152" s="443"/>
      <c r="H152" s="443"/>
      <c r="I152" s="443"/>
      <c r="J152" s="443"/>
      <c r="K152" s="443"/>
      <c r="L152" s="443"/>
      <c r="M152" s="443"/>
      <c r="N152" s="443"/>
      <c r="O152" s="47"/>
    </row>
    <row r="153" spans="1:15" ht="12.75" customHeight="1" x14ac:dyDescent="0.25">
      <c r="A153" s="35"/>
      <c r="B153" s="531"/>
      <c r="C153" s="414" t="s">
        <v>491</v>
      </c>
      <c r="D153" s="415"/>
      <c r="E153" s="415"/>
      <c r="F153" s="415"/>
      <c r="G153" s="415"/>
      <c r="H153" s="415"/>
      <c r="I153" s="415"/>
      <c r="J153" s="415"/>
      <c r="K153" s="415"/>
      <c r="L153" s="415"/>
      <c r="M153" s="415"/>
      <c r="N153" s="415"/>
      <c r="O153" s="115"/>
    </row>
    <row r="154" spans="1:15" x14ac:dyDescent="0.25">
      <c r="A154" s="35"/>
      <c r="B154" s="528"/>
      <c r="C154" s="425" t="s">
        <v>454</v>
      </c>
      <c r="D154" s="426"/>
      <c r="E154" s="426"/>
      <c r="F154" s="426"/>
      <c r="G154" s="426"/>
      <c r="H154" s="426"/>
      <c r="I154" s="426"/>
      <c r="J154" s="426"/>
      <c r="K154" s="426"/>
      <c r="L154" s="426"/>
      <c r="M154" s="426"/>
      <c r="N154" s="426"/>
      <c r="O154" s="427"/>
    </row>
    <row r="155" spans="1:15" x14ac:dyDescent="0.25">
      <c r="A155" s="35"/>
      <c r="B155" s="528"/>
      <c r="C155" s="516"/>
      <c r="D155" s="517"/>
      <c r="E155" s="517"/>
      <c r="F155" s="517"/>
      <c r="G155" s="517"/>
      <c r="H155" s="517"/>
      <c r="I155" s="517"/>
      <c r="J155" s="517"/>
      <c r="K155" s="517"/>
      <c r="L155" s="517"/>
      <c r="M155" s="517"/>
      <c r="N155" s="517"/>
      <c r="O155" s="518"/>
    </row>
    <row r="156" spans="1:15" x14ac:dyDescent="0.25">
      <c r="A156" s="35"/>
      <c r="B156" s="528"/>
      <c r="C156" s="516"/>
      <c r="D156" s="517"/>
      <c r="E156" s="517"/>
      <c r="F156" s="517"/>
      <c r="G156" s="517"/>
      <c r="H156" s="517"/>
      <c r="I156" s="517"/>
      <c r="J156" s="517"/>
      <c r="K156" s="517"/>
      <c r="L156" s="517"/>
      <c r="M156" s="517"/>
      <c r="N156" s="517"/>
      <c r="O156" s="518"/>
    </row>
    <row r="157" spans="1:15" x14ac:dyDescent="0.25">
      <c r="A157" s="35"/>
      <c r="B157" s="528"/>
      <c r="C157" s="519"/>
      <c r="D157" s="520"/>
      <c r="E157" s="520"/>
      <c r="F157" s="520"/>
      <c r="G157" s="520"/>
      <c r="H157" s="520"/>
      <c r="I157" s="520"/>
      <c r="J157" s="520"/>
      <c r="K157" s="520"/>
      <c r="L157" s="520"/>
      <c r="M157" s="520"/>
      <c r="N157" s="520"/>
      <c r="O157" s="521"/>
    </row>
    <row r="158" spans="1:15" ht="12.75" customHeight="1" x14ac:dyDescent="0.25">
      <c r="A158" s="35"/>
      <c r="B158" s="531"/>
      <c r="C158" s="417" t="s">
        <v>492</v>
      </c>
      <c r="D158" s="418"/>
      <c r="E158" s="418"/>
      <c r="F158" s="418"/>
      <c r="G158" s="418"/>
      <c r="H158" s="418"/>
      <c r="I158" s="418"/>
      <c r="J158" s="418"/>
      <c r="K158" s="418"/>
      <c r="L158" s="418"/>
      <c r="M158" s="418"/>
      <c r="N158" s="418"/>
      <c r="O158" s="47"/>
    </row>
    <row r="159" spans="1:15" x14ac:dyDescent="0.25">
      <c r="A159" s="35"/>
      <c r="B159" s="506">
        <v>9.1999999999999993</v>
      </c>
      <c r="C159" s="448" t="s">
        <v>453</v>
      </c>
      <c r="D159" s="449"/>
      <c r="E159" s="449"/>
      <c r="F159" s="449"/>
      <c r="G159" s="449"/>
      <c r="H159" s="449"/>
      <c r="I159" s="449"/>
      <c r="J159" s="449"/>
      <c r="K159" s="449"/>
      <c r="L159" s="449"/>
      <c r="M159" s="449"/>
      <c r="N159" s="449"/>
      <c r="O159" s="450"/>
    </row>
    <row r="160" spans="1:15" x14ac:dyDescent="0.25">
      <c r="A160" s="35"/>
      <c r="B160" s="528"/>
      <c r="C160" s="419"/>
      <c r="D160" s="420"/>
      <c r="E160" s="420"/>
      <c r="F160" s="420"/>
      <c r="G160" s="420"/>
      <c r="H160" s="420"/>
      <c r="I160" s="420"/>
      <c r="J160" s="420"/>
      <c r="K160" s="420"/>
      <c r="L160" s="420"/>
      <c r="M160" s="420"/>
      <c r="N160" s="420"/>
      <c r="O160" s="421"/>
    </row>
    <row r="161" spans="1:15" x14ac:dyDescent="0.25">
      <c r="A161" s="35"/>
      <c r="B161" s="528"/>
      <c r="C161" s="419"/>
      <c r="D161" s="420"/>
      <c r="E161" s="420"/>
      <c r="F161" s="420"/>
      <c r="G161" s="420"/>
      <c r="H161" s="420"/>
      <c r="I161" s="420"/>
      <c r="J161" s="420"/>
      <c r="K161" s="420"/>
      <c r="L161" s="420"/>
      <c r="M161" s="420"/>
      <c r="N161" s="420"/>
      <c r="O161" s="421"/>
    </row>
    <row r="162" spans="1:15" ht="13.5" thickBot="1" x14ac:dyDescent="0.3">
      <c r="A162" s="35"/>
      <c r="B162" s="529"/>
      <c r="C162" s="422"/>
      <c r="D162" s="423"/>
      <c r="E162" s="423"/>
      <c r="F162" s="423"/>
      <c r="G162" s="423"/>
      <c r="H162" s="423"/>
      <c r="I162" s="423"/>
      <c r="J162" s="423"/>
      <c r="K162" s="423"/>
      <c r="L162" s="423"/>
      <c r="M162" s="423"/>
      <c r="N162" s="423"/>
      <c r="O162" s="424"/>
    </row>
    <row r="163" spans="1:15" x14ac:dyDescent="0.25">
      <c r="A163" s="35"/>
      <c r="B163" s="54">
        <v>10</v>
      </c>
      <c r="C163" s="553" t="s">
        <v>138</v>
      </c>
      <c r="D163" s="553"/>
      <c r="E163" s="553"/>
      <c r="F163" s="553"/>
      <c r="G163" s="553"/>
      <c r="H163" s="553"/>
      <c r="I163" s="553"/>
      <c r="J163" s="553"/>
      <c r="K163" s="553"/>
      <c r="L163" s="553"/>
      <c r="M163" s="553"/>
      <c r="N163" s="553"/>
      <c r="O163" s="116"/>
    </row>
    <row r="164" spans="1:15" ht="25.5" customHeight="1" x14ac:dyDescent="0.25">
      <c r="A164" s="35"/>
      <c r="B164" s="50">
        <v>10.1</v>
      </c>
      <c r="C164" s="554" t="s">
        <v>673</v>
      </c>
      <c r="D164" s="555"/>
      <c r="E164" s="555"/>
      <c r="F164" s="555"/>
      <c r="G164" s="555"/>
      <c r="H164" s="555"/>
      <c r="I164" s="555"/>
      <c r="J164" s="555"/>
      <c r="K164" s="555"/>
      <c r="L164" s="555"/>
      <c r="M164" s="555"/>
      <c r="N164" s="555"/>
      <c r="O164" s="117"/>
    </row>
    <row r="165" spans="1:15" ht="25.5" customHeight="1" x14ac:dyDescent="0.25">
      <c r="A165" s="35"/>
      <c r="B165" s="471">
        <v>10.199999999999999</v>
      </c>
      <c r="C165" s="445" t="s">
        <v>452</v>
      </c>
      <c r="D165" s="446"/>
      <c r="E165" s="446"/>
      <c r="F165" s="446"/>
      <c r="G165" s="446"/>
      <c r="H165" s="446"/>
      <c r="I165" s="446"/>
      <c r="J165" s="446"/>
      <c r="K165" s="446"/>
      <c r="L165" s="446"/>
      <c r="M165" s="446"/>
      <c r="N165" s="446"/>
      <c r="O165" s="447"/>
    </row>
    <row r="166" spans="1:15" x14ac:dyDescent="0.25">
      <c r="A166" s="35"/>
      <c r="B166" s="472"/>
      <c r="C166" s="492"/>
      <c r="D166" s="493"/>
      <c r="E166" s="493"/>
      <c r="F166" s="493"/>
      <c r="G166" s="493"/>
      <c r="H166" s="493"/>
      <c r="I166" s="493"/>
      <c r="J166" s="493"/>
      <c r="K166" s="493"/>
      <c r="L166" s="493"/>
      <c r="M166" s="493"/>
      <c r="N166" s="493"/>
      <c r="O166" s="494"/>
    </row>
    <row r="167" spans="1:15" x14ac:dyDescent="0.25">
      <c r="A167" s="35"/>
      <c r="B167" s="472"/>
      <c r="C167" s="492"/>
      <c r="D167" s="493"/>
      <c r="E167" s="493"/>
      <c r="F167" s="493"/>
      <c r="G167" s="493"/>
      <c r="H167" s="493"/>
      <c r="I167" s="493"/>
      <c r="J167" s="493"/>
      <c r="K167" s="493"/>
      <c r="L167" s="493"/>
      <c r="M167" s="493"/>
      <c r="N167" s="493"/>
      <c r="O167" s="494"/>
    </row>
    <row r="168" spans="1:15" x14ac:dyDescent="0.25">
      <c r="A168" s="35"/>
      <c r="B168" s="533"/>
      <c r="C168" s="525"/>
      <c r="D168" s="526"/>
      <c r="E168" s="526"/>
      <c r="F168" s="526"/>
      <c r="G168" s="526"/>
      <c r="H168" s="526"/>
      <c r="I168" s="526"/>
      <c r="J168" s="526"/>
      <c r="K168" s="526"/>
      <c r="L168" s="526"/>
      <c r="M168" s="526"/>
      <c r="N168" s="526"/>
      <c r="O168" s="527"/>
    </row>
    <row r="169" spans="1:15" ht="12.75" customHeight="1" x14ac:dyDescent="0.25">
      <c r="A169" s="35"/>
      <c r="B169" s="471">
        <v>10.3</v>
      </c>
      <c r="C169" s="416" t="s">
        <v>137</v>
      </c>
      <c r="D169" s="416"/>
      <c r="E169" s="416"/>
      <c r="F169" s="416"/>
      <c r="G169" s="416"/>
      <c r="H169" s="416"/>
      <c r="I169" s="416"/>
      <c r="J169" s="416"/>
      <c r="K169" s="416"/>
      <c r="L169" s="416"/>
      <c r="M169" s="416"/>
      <c r="N169" s="416"/>
      <c r="O169" s="46"/>
    </row>
    <row r="170" spans="1:15" ht="12.75" customHeight="1" x14ac:dyDescent="0.25">
      <c r="A170" s="35"/>
      <c r="B170" s="472"/>
      <c r="C170" s="522" t="s">
        <v>498</v>
      </c>
      <c r="D170" s="469"/>
      <c r="E170" s="469"/>
      <c r="F170" s="469"/>
      <c r="G170" s="469"/>
      <c r="H170" s="469"/>
      <c r="I170" s="469"/>
      <c r="J170" s="469"/>
      <c r="K170" s="469"/>
      <c r="L170" s="469"/>
      <c r="M170" s="469"/>
      <c r="N170" s="469"/>
      <c r="O170" s="117"/>
    </row>
    <row r="171" spans="1:15" x14ac:dyDescent="0.25">
      <c r="A171" s="35"/>
      <c r="B171" s="467"/>
      <c r="C171" s="510" t="s">
        <v>451</v>
      </c>
      <c r="D171" s="511"/>
      <c r="E171" s="511"/>
      <c r="F171" s="511"/>
      <c r="G171" s="511"/>
      <c r="H171" s="511"/>
      <c r="I171" s="511"/>
      <c r="J171" s="511"/>
      <c r="K171" s="511"/>
      <c r="L171" s="511"/>
      <c r="M171" s="511"/>
      <c r="N171" s="511"/>
      <c r="O171" s="512"/>
    </row>
    <row r="172" spans="1:15" x14ac:dyDescent="0.25">
      <c r="A172" s="35"/>
      <c r="B172" s="467"/>
      <c r="C172" s="483"/>
      <c r="D172" s="484"/>
      <c r="E172" s="484"/>
      <c r="F172" s="484"/>
      <c r="G172" s="484"/>
      <c r="H172" s="484"/>
      <c r="I172" s="484"/>
      <c r="J172" s="484"/>
      <c r="K172" s="484"/>
      <c r="L172" s="484"/>
      <c r="M172" s="484"/>
      <c r="N172" s="484"/>
      <c r="O172" s="485"/>
    </row>
    <row r="173" spans="1:15" x14ac:dyDescent="0.25">
      <c r="A173" s="35"/>
      <c r="B173" s="467"/>
      <c r="C173" s="483"/>
      <c r="D173" s="484"/>
      <c r="E173" s="484"/>
      <c r="F173" s="484"/>
      <c r="G173" s="484"/>
      <c r="H173" s="484"/>
      <c r="I173" s="484"/>
      <c r="J173" s="484"/>
      <c r="K173" s="484"/>
      <c r="L173" s="484"/>
      <c r="M173" s="484"/>
      <c r="N173" s="484"/>
      <c r="O173" s="485"/>
    </row>
    <row r="174" spans="1:15" x14ac:dyDescent="0.25">
      <c r="A174" s="35"/>
      <c r="B174" s="467"/>
      <c r="C174" s="507"/>
      <c r="D174" s="508"/>
      <c r="E174" s="508"/>
      <c r="F174" s="508"/>
      <c r="G174" s="508"/>
      <c r="H174" s="508"/>
      <c r="I174" s="508"/>
      <c r="J174" s="508"/>
      <c r="K174" s="508"/>
      <c r="L174" s="508"/>
      <c r="M174" s="508"/>
      <c r="N174" s="508"/>
      <c r="O174" s="509"/>
    </row>
    <row r="175" spans="1:15" ht="12.75" customHeight="1" x14ac:dyDescent="0.25">
      <c r="A175" s="35"/>
      <c r="B175" s="472"/>
      <c r="C175" s="463" t="s">
        <v>493</v>
      </c>
      <c r="D175" s="464"/>
      <c r="E175" s="464"/>
      <c r="F175" s="464"/>
      <c r="G175" s="464"/>
      <c r="H175" s="464"/>
      <c r="I175" s="464"/>
      <c r="J175" s="464"/>
      <c r="K175" s="464"/>
      <c r="L175" s="464"/>
      <c r="M175" s="464"/>
      <c r="N175" s="464"/>
      <c r="O175" s="108"/>
    </row>
    <row r="176" spans="1:15" ht="12.75" customHeight="1" x14ac:dyDescent="0.25">
      <c r="A176" s="35"/>
      <c r="B176" s="472"/>
      <c r="C176" s="460" t="s">
        <v>494</v>
      </c>
      <c r="D176" s="413"/>
      <c r="E176" s="413"/>
      <c r="F176" s="413"/>
      <c r="G176" s="413"/>
      <c r="H176" s="413"/>
      <c r="I176" s="413"/>
      <c r="J176" s="413"/>
      <c r="K176" s="413"/>
      <c r="L176" s="413"/>
      <c r="M176" s="413"/>
      <c r="N176" s="413"/>
      <c r="O176" s="108"/>
    </row>
    <row r="177" spans="1:15" ht="12.75" customHeight="1" x14ac:dyDescent="0.25">
      <c r="A177" s="35"/>
      <c r="B177" s="472"/>
      <c r="C177" s="460" t="s">
        <v>495</v>
      </c>
      <c r="D177" s="413"/>
      <c r="E177" s="413"/>
      <c r="F177" s="413"/>
      <c r="G177" s="413"/>
      <c r="H177" s="413"/>
      <c r="I177" s="413"/>
      <c r="J177" s="413"/>
      <c r="K177" s="413"/>
      <c r="L177" s="413"/>
      <c r="M177" s="413"/>
      <c r="N177" s="413"/>
      <c r="O177" s="117"/>
    </row>
    <row r="178" spans="1:15" ht="12.75" customHeight="1" x14ac:dyDescent="0.25">
      <c r="A178" s="35"/>
      <c r="B178" s="472"/>
      <c r="C178" s="523" t="s">
        <v>368</v>
      </c>
      <c r="D178" s="523"/>
      <c r="E178" s="523"/>
      <c r="F178" s="523"/>
      <c r="G178" s="523"/>
      <c r="H178" s="523"/>
      <c r="I178" s="523"/>
      <c r="J178" s="523"/>
      <c r="K178" s="523"/>
      <c r="L178" s="523"/>
      <c r="M178" s="523"/>
      <c r="N178" s="523"/>
      <c r="O178" s="108"/>
    </row>
    <row r="179" spans="1:15" x14ac:dyDescent="0.25">
      <c r="A179" s="35"/>
      <c r="B179" s="467"/>
      <c r="C179" s="510" t="s">
        <v>450</v>
      </c>
      <c r="D179" s="511"/>
      <c r="E179" s="511"/>
      <c r="F179" s="511"/>
      <c r="G179" s="511"/>
      <c r="H179" s="511"/>
      <c r="I179" s="511"/>
      <c r="J179" s="511"/>
      <c r="K179" s="511"/>
      <c r="L179" s="511"/>
      <c r="M179" s="511"/>
      <c r="N179" s="511"/>
      <c r="O179" s="512"/>
    </row>
    <row r="180" spans="1:15" x14ac:dyDescent="0.25">
      <c r="A180" s="35"/>
      <c r="B180" s="467"/>
      <c r="C180" s="428"/>
      <c r="D180" s="429"/>
      <c r="E180" s="429"/>
      <c r="F180" s="429"/>
      <c r="G180" s="429"/>
      <c r="H180" s="429"/>
      <c r="I180" s="429"/>
      <c r="J180" s="429"/>
      <c r="K180" s="429"/>
      <c r="L180" s="429"/>
      <c r="M180" s="429"/>
      <c r="N180" s="429"/>
      <c r="O180" s="430"/>
    </row>
    <row r="181" spans="1:15" x14ac:dyDescent="0.25">
      <c r="A181" s="35"/>
      <c r="B181" s="467"/>
      <c r="C181" s="428"/>
      <c r="D181" s="429"/>
      <c r="E181" s="429"/>
      <c r="F181" s="429"/>
      <c r="G181" s="429"/>
      <c r="H181" s="429"/>
      <c r="I181" s="429"/>
      <c r="J181" s="429"/>
      <c r="K181" s="429"/>
      <c r="L181" s="429"/>
      <c r="M181" s="429"/>
      <c r="N181" s="429"/>
      <c r="O181" s="430"/>
    </row>
    <row r="182" spans="1:15" x14ac:dyDescent="0.25">
      <c r="A182" s="35"/>
      <c r="B182" s="467"/>
      <c r="C182" s="513"/>
      <c r="D182" s="514"/>
      <c r="E182" s="514"/>
      <c r="F182" s="514"/>
      <c r="G182" s="514"/>
      <c r="H182" s="514"/>
      <c r="I182" s="514"/>
      <c r="J182" s="514"/>
      <c r="K182" s="514"/>
      <c r="L182" s="514"/>
      <c r="M182" s="514"/>
      <c r="N182" s="514"/>
      <c r="O182" s="515"/>
    </row>
    <row r="183" spans="1:15" ht="12.75" customHeight="1" x14ac:dyDescent="0.25">
      <c r="A183" s="35"/>
      <c r="B183" s="472"/>
      <c r="C183" s="463" t="s">
        <v>496</v>
      </c>
      <c r="D183" s="464"/>
      <c r="E183" s="464"/>
      <c r="F183" s="464"/>
      <c r="G183" s="464"/>
      <c r="H183" s="464"/>
      <c r="I183" s="464"/>
      <c r="J183" s="464"/>
      <c r="K183" s="464"/>
      <c r="L183" s="464"/>
      <c r="M183" s="464"/>
      <c r="N183" s="464"/>
      <c r="O183" s="108"/>
    </row>
    <row r="184" spans="1:15" x14ac:dyDescent="0.25">
      <c r="A184" s="35"/>
      <c r="B184" s="533"/>
      <c r="C184" s="522" t="s">
        <v>497</v>
      </c>
      <c r="D184" s="469"/>
      <c r="E184" s="469"/>
      <c r="F184" s="469"/>
      <c r="G184" s="469"/>
      <c r="H184" s="469"/>
      <c r="I184" s="469"/>
      <c r="J184" s="469"/>
      <c r="K184" s="469"/>
      <c r="L184" s="469"/>
      <c r="M184" s="469"/>
      <c r="N184" s="469"/>
      <c r="O184" s="108"/>
    </row>
    <row r="185" spans="1:15" x14ac:dyDescent="0.25">
      <c r="A185" s="35"/>
      <c r="B185" s="466">
        <v>10.4</v>
      </c>
      <c r="C185" s="489" t="s">
        <v>674</v>
      </c>
      <c r="D185" s="490"/>
      <c r="E185" s="490"/>
      <c r="F185" s="490"/>
      <c r="G185" s="490"/>
      <c r="H185" s="490"/>
      <c r="I185" s="490"/>
      <c r="J185" s="490"/>
      <c r="K185" s="490"/>
      <c r="L185" s="490"/>
      <c r="M185" s="490"/>
      <c r="N185" s="490"/>
      <c r="O185" s="491"/>
    </row>
    <row r="186" spans="1:15" x14ac:dyDescent="0.25">
      <c r="A186" s="35"/>
      <c r="B186" s="467"/>
      <c r="C186" s="483"/>
      <c r="D186" s="484"/>
      <c r="E186" s="484"/>
      <c r="F186" s="484"/>
      <c r="G186" s="484"/>
      <c r="H186" s="484"/>
      <c r="I186" s="484"/>
      <c r="J186" s="484"/>
      <c r="K186" s="484"/>
      <c r="L186" s="484"/>
      <c r="M186" s="484"/>
      <c r="N186" s="484"/>
      <c r="O186" s="485"/>
    </row>
    <row r="187" spans="1:15" x14ac:dyDescent="0.25">
      <c r="A187" s="35"/>
      <c r="B187" s="467"/>
      <c r="C187" s="483"/>
      <c r="D187" s="484"/>
      <c r="E187" s="484"/>
      <c r="F187" s="484"/>
      <c r="G187" s="484"/>
      <c r="H187" s="484"/>
      <c r="I187" s="484"/>
      <c r="J187" s="484"/>
      <c r="K187" s="484"/>
      <c r="L187" s="484"/>
      <c r="M187" s="484"/>
      <c r="N187" s="484"/>
      <c r="O187" s="485"/>
    </row>
    <row r="188" spans="1:15" ht="13.5" thickBot="1" x14ac:dyDescent="0.3">
      <c r="A188" s="35"/>
      <c r="B188" s="468"/>
      <c r="C188" s="486"/>
      <c r="D188" s="487"/>
      <c r="E188" s="487"/>
      <c r="F188" s="487"/>
      <c r="G188" s="487"/>
      <c r="H188" s="487"/>
      <c r="I188" s="487"/>
      <c r="J188" s="487"/>
      <c r="K188" s="487"/>
      <c r="L188" s="487"/>
      <c r="M188" s="487"/>
      <c r="N188" s="487"/>
      <c r="O188" s="488"/>
    </row>
    <row r="189" spans="1:15" ht="25.5" customHeight="1" x14ac:dyDescent="0.25">
      <c r="A189" s="35"/>
      <c r="B189" s="49">
        <v>11</v>
      </c>
      <c r="C189" s="524" t="s">
        <v>357</v>
      </c>
      <c r="D189" s="524"/>
      <c r="E189" s="524"/>
      <c r="F189" s="524"/>
      <c r="G189" s="524"/>
      <c r="H189" s="524"/>
      <c r="I189" s="524"/>
      <c r="J189" s="524"/>
      <c r="K189" s="524"/>
      <c r="L189" s="524"/>
      <c r="M189" s="524"/>
      <c r="N189" s="524"/>
      <c r="O189" s="114"/>
    </row>
    <row r="190" spans="1:15" x14ac:dyDescent="0.25">
      <c r="A190" s="35"/>
      <c r="B190" s="506">
        <v>11.1</v>
      </c>
      <c r="C190" s="457" t="s">
        <v>499</v>
      </c>
      <c r="D190" s="458"/>
      <c r="E190" s="458"/>
      <c r="F190" s="458"/>
      <c r="G190" s="458"/>
      <c r="H190" s="458"/>
      <c r="I190" s="458"/>
      <c r="J190" s="458"/>
      <c r="K190" s="458"/>
      <c r="L190" s="458"/>
      <c r="M190" s="458"/>
      <c r="N190" s="458"/>
      <c r="O190" s="459"/>
    </row>
    <row r="191" spans="1:15" x14ac:dyDescent="0.25">
      <c r="A191" s="35"/>
      <c r="B191" s="528"/>
      <c r="C191" s="451"/>
      <c r="D191" s="452"/>
      <c r="E191" s="452"/>
      <c r="F191" s="452"/>
      <c r="G191" s="452"/>
      <c r="H191" s="452"/>
      <c r="I191" s="452"/>
      <c r="J191" s="452"/>
      <c r="K191" s="452"/>
      <c r="L191" s="452"/>
      <c r="M191" s="452"/>
      <c r="N191" s="452"/>
      <c r="O191" s="453"/>
    </row>
    <row r="192" spans="1:15" x14ac:dyDescent="0.25">
      <c r="A192" s="35"/>
      <c r="B192" s="528"/>
      <c r="C192" s="451"/>
      <c r="D192" s="452"/>
      <c r="E192" s="452"/>
      <c r="F192" s="452"/>
      <c r="G192" s="452"/>
      <c r="H192" s="452"/>
      <c r="I192" s="452"/>
      <c r="J192" s="452"/>
      <c r="K192" s="452"/>
      <c r="L192" s="452"/>
      <c r="M192" s="452"/>
      <c r="N192" s="452"/>
      <c r="O192" s="453"/>
    </row>
    <row r="193" spans="1:15" ht="13.5" thickBot="1" x14ac:dyDescent="0.3">
      <c r="A193" s="35"/>
      <c r="B193" s="529"/>
      <c r="C193" s="454"/>
      <c r="D193" s="455"/>
      <c r="E193" s="455"/>
      <c r="F193" s="455"/>
      <c r="G193" s="455"/>
      <c r="H193" s="455"/>
      <c r="I193" s="455"/>
      <c r="J193" s="455"/>
      <c r="K193" s="455"/>
      <c r="L193" s="455"/>
      <c r="M193" s="455"/>
      <c r="N193" s="455"/>
      <c r="O193" s="456"/>
    </row>
    <row r="194" spans="1:15" ht="26.25" customHeight="1" x14ac:dyDescent="0.25">
      <c r="A194" s="35"/>
      <c r="B194" s="48">
        <v>12</v>
      </c>
      <c r="C194" s="473" t="s">
        <v>226</v>
      </c>
      <c r="D194" s="473"/>
      <c r="E194" s="473"/>
      <c r="F194" s="473"/>
      <c r="G194" s="473"/>
      <c r="H194" s="473"/>
      <c r="I194" s="473"/>
      <c r="J194" s="473"/>
      <c r="K194" s="473"/>
      <c r="L194" s="473"/>
      <c r="M194" s="473"/>
      <c r="N194" s="473"/>
      <c r="O194" s="113"/>
    </row>
    <row r="195" spans="1:15" x14ac:dyDescent="0.25">
      <c r="A195" s="35"/>
      <c r="B195" s="471">
        <v>12.1</v>
      </c>
      <c r="C195" s="437" t="s">
        <v>139</v>
      </c>
      <c r="D195" s="437"/>
      <c r="E195" s="437"/>
      <c r="F195" s="437"/>
      <c r="G195" s="437"/>
      <c r="H195" s="437"/>
      <c r="I195" s="437"/>
      <c r="J195" s="437"/>
      <c r="K195" s="437"/>
      <c r="L195" s="437"/>
      <c r="M195" s="437"/>
      <c r="N195" s="437"/>
      <c r="O195" s="46"/>
    </row>
    <row r="196" spans="1:15" x14ac:dyDescent="0.25">
      <c r="A196" s="35"/>
      <c r="B196" s="472"/>
      <c r="C196" s="413" t="s">
        <v>140</v>
      </c>
      <c r="D196" s="413"/>
      <c r="E196" s="413"/>
      <c r="F196" s="413"/>
      <c r="G196" s="413"/>
      <c r="H196" s="413"/>
      <c r="I196" s="413"/>
      <c r="J196" s="413"/>
      <c r="K196" s="413"/>
      <c r="L196" s="413"/>
      <c r="M196" s="413"/>
      <c r="N196" s="413"/>
      <c r="O196" s="108"/>
    </row>
    <row r="197" spans="1:15" x14ac:dyDescent="0.25">
      <c r="A197" s="35"/>
      <c r="B197" s="472"/>
      <c r="C197" s="413" t="s">
        <v>141</v>
      </c>
      <c r="D197" s="413"/>
      <c r="E197" s="413"/>
      <c r="F197" s="413"/>
      <c r="G197" s="413"/>
      <c r="H197" s="413"/>
      <c r="I197" s="413"/>
      <c r="J197" s="413"/>
      <c r="K197" s="413"/>
      <c r="L197" s="413"/>
      <c r="M197" s="413"/>
      <c r="N197" s="413"/>
      <c r="O197" s="108"/>
    </row>
    <row r="198" spans="1:15" x14ac:dyDescent="0.25">
      <c r="A198" s="35"/>
      <c r="B198" s="472"/>
      <c r="C198" s="460" t="s">
        <v>500</v>
      </c>
      <c r="D198" s="413"/>
      <c r="E198" s="413"/>
      <c r="F198" s="413"/>
      <c r="G198" s="413"/>
      <c r="H198" s="413"/>
      <c r="I198" s="413"/>
      <c r="J198" s="413"/>
      <c r="K198" s="413"/>
      <c r="L198" s="413"/>
      <c r="M198" s="413"/>
      <c r="N198" s="413"/>
      <c r="O198" s="108"/>
    </row>
    <row r="199" spans="1:15" x14ac:dyDescent="0.25">
      <c r="A199" s="35"/>
      <c r="B199" s="472"/>
      <c r="C199" s="413" t="s">
        <v>142</v>
      </c>
      <c r="D199" s="413"/>
      <c r="E199" s="413"/>
      <c r="F199" s="413"/>
      <c r="G199" s="413"/>
      <c r="H199" s="413"/>
      <c r="I199" s="413"/>
      <c r="J199" s="413"/>
      <c r="K199" s="413"/>
      <c r="L199" s="413"/>
      <c r="M199" s="413"/>
      <c r="N199" s="413"/>
      <c r="O199" s="108"/>
    </row>
    <row r="200" spans="1:15" x14ac:dyDescent="0.25">
      <c r="A200" s="35"/>
      <c r="B200" s="472"/>
      <c r="C200" s="413" t="s">
        <v>143</v>
      </c>
      <c r="D200" s="413"/>
      <c r="E200" s="413"/>
      <c r="F200" s="413"/>
      <c r="G200" s="413"/>
      <c r="H200" s="413"/>
      <c r="I200" s="413"/>
      <c r="J200" s="413"/>
      <c r="K200" s="413"/>
      <c r="L200" s="413"/>
      <c r="M200" s="413"/>
      <c r="N200" s="413"/>
      <c r="O200" s="108"/>
    </row>
    <row r="201" spans="1:15" x14ac:dyDescent="0.25">
      <c r="A201" s="35"/>
      <c r="B201" s="472"/>
      <c r="C201" s="413" t="s">
        <v>144</v>
      </c>
      <c r="D201" s="413"/>
      <c r="E201" s="413"/>
      <c r="F201" s="413"/>
      <c r="G201" s="413"/>
      <c r="H201" s="413"/>
      <c r="I201" s="413"/>
      <c r="J201" s="413"/>
      <c r="K201" s="413"/>
      <c r="L201" s="413"/>
      <c r="M201" s="413"/>
      <c r="N201" s="413"/>
      <c r="O201" s="108"/>
    </row>
    <row r="202" spans="1:15" x14ac:dyDescent="0.25">
      <c r="A202" s="35"/>
      <c r="B202" s="472"/>
      <c r="C202" s="469" t="s">
        <v>145</v>
      </c>
      <c r="D202" s="469"/>
      <c r="E202" s="469"/>
      <c r="F202" s="469"/>
      <c r="G202" s="469"/>
      <c r="H202" s="469"/>
      <c r="I202" s="469"/>
      <c r="J202" s="469"/>
      <c r="K202" s="469"/>
      <c r="L202" s="469"/>
      <c r="M202" s="469"/>
      <c r="N202" s="469"/>
      <c r="O202" s="117"/>
    </row>
    <row r="203" spans="1:15" x14ac:dyDescent="0.25">
      <c r="A203" s="35"/>
      <c r="B203" s="472"/>
      <c r="C203" s="510" t="s">
        <v>449</v>
      </c>
      <c r="D203" s="511"/>
      <c r="E203" s="511"/>
      <c r="F203" s="511"/>
      <c r="G203" s="511"/>
      <c r="H203" s="511"/>
      <c r="I203" s="511"/>
      <c r="J203" s="511"/>
      <c r="K203" s="511"/>
      <c r="L203" s="511"/>
      <c r="M203" s="511"/>
      <c r="N203" s="511"/>
      <c r="O203" s="512"/>
    </row>
    <row r="204" spans="1:15" x14ac:dyDescent="0.25">
      <c r="A204" s="35"/>
      <c r="B204" s="472"/>
      <c r="C204" s="483"/>
      <c r="D204" s="484"/>
      <c r="E204" s="484"/>
      <c r="F204" s="484"/>
      <c r="G204" s="484"/>
      <c r="H204" s="484"/>
      <c r="I204" s="484"/>
      <c r="J204" s="484"/>
      <c r="K204" s="484"/>
      <c r="L204" s="484"/>
      <c r="M204" s="484"/>
      <c r="N204" s="484"/>
      <c r="O204" s="485"/>
    </row>
    <row r="205" spans="1:15" x14ac:dyDescent="0.25">
      <c r="A205" s="35"/>
      <c r="B205" s="472"/>
      <c r="C205" s="483"/>
      <c r="D205" s="484"/>
      <c r="E205" s="484"/>
      <c r="F205" s="484"/>
      <c r="G205" s="484"/>
      <c r="H205" s="484"/>
      <c r="I205" s="484"/>
      <c r="J205" s="484"/>
      <c r="K205" s="484"/>
      <c r="L205" s="484"/>
      <c r="M205" s="484"/>
      <c r="N205" s="484"/>
      <c r="O205" s="485"/>
    </row>
    <row r="206" spans="1:15" x14ac:dyDescent="0.25">
      <c r="A206" s="35"/>
      <c r="B206" s="472"/>
      <c r="C206" s="507"/>
      <c r="D206" s="508"/>
      <c r="E206" s="508"/>
      <c r="F206" s="508"/>
      <c r="G206" s="508"/>
      <c r="H206" s="508"/>
      <c r="I206" s="508"/>
      <c r="J206" s="508"/>
      <c r="K206" s="508"/>
      <c r="L206" s="508"/>
      <c r="M206" s="508"/>
      <c r="N206" s="508"/>
      <c r="O206" s="509"/>
    </row>
    <row r="207" spans="1:15" ht="13.5" thickBot="1" x14ac:dyDescent="0.3">
      <c r="A207" s="35"/>
      <c r="B207" s="535"/>
      <c r="C207" s="556" t="s">
        <v>675</v>
      </c>
      <c r="D207" s="557"/>
      <c r="E207" s="557"/>
      <c r="F207" s="557"/>
      <c r="G207" s="557"/>
      <c r="H207" s="557"/>
      <c r="I207" s="557"/>
      <c r="J207" s="557"/>
      <c r="K207" s="557"/>
      <c r="L207" s="557"/>
      <c r="M207" s="557"/>
      <c r="N207" s="557"/>
      <c r="O207" s="110"/>
    </row>
    <row r="208" spans="1:15" ht="26.25" customHeight="1" x14ac:dyDescent="0.25">
      <c r="A208" s="35"/>
      <c r="B208" s="49">
        <v>13</v>
      </c>
      <c r="C208" s="558" t="s">
        <v>682</v>
      </c>
      <c r="D208" s="559"/>
      <c r="E208" s="559"/>
      <c r="F208" s="559"/>
      <c r="G208" s="559"/>
      <c r="H208" s="559"/>
      <c r="I208" s="559"/>
      <c r="J208" s="559"/>
      <c r="K208" s="559"/>
      <c r="L208" s="559"/>
      <c r="M208" s="559"/>
      <c r="N208" s="559"/>
      <c r="O208" s="114"/>
    </row>
    <row r="209" spans="1:15" x14ac:dyDescent="0.25">
      <c r="A209" s="35"/>
      <c r="B209" s="504">
        <v>13.1</v>
      </c>
      <c r="C209" s="434" t="s">
        <v>408</v>
      </c>
      <c r="D209" s="434"/>
      <c r="E209" s="434"/>
      <c r="F209" s="434"/>
      <c r="G209" s="434"/>
      <c r="H209" s="434"/>
      <c r="I209" s="434"/>
      <c r="J209" s="434"/>
      <c r="K209" s="434"/>
      <c r="L209" s="434"/>
      <c r="M209" s="434"/>
      <c r="N209" s="434"/>
      <c r="O209" s="46"/>
    </row>
    <row r="210" spans="1:15" x14ac:dyDescent="0.25">
      <c r="A210" s="35"/>
      <c r="B210" s="504"/>
      <c r="C210" s="443" t="s">
        <v>102</v>
      </c>
      <c r="D210" s="443"/>
      <c r="E210" s="443"/>
      <c r="F210" s="443"/>
      <c r="G210" s="443"/>
      <c r="H210" s="443"/>
      <c r="I210" s="443"/>
      <c r="J210" s="443"/>
      <c r="K210" s="443"/>
      <c r="L210" s="443"/>
      <c r="M210" s="443"/>
      <c r="N210" s="443"/>
      <c r="O210" s="47"/>
    </row>
    <row r="211" spans="1:15" x14ac:dyDescent="0.25">
      <c r="A211" s="35"/>
      <c r="B211" s="504"/>
      <c r="C211" s="462" t="s">
        <v>490</v>
      </c>
      <c r="D211" s="443"/>
      <c r="E211" s="443"/>
      <c r="F211" s="443"/>
      <c r="G211" s="443"/>
      <c r="H211" s="443"/>
      <c r="I211" s="443"/>
      <c r="J211" s="443"/>
      <c r="K211" s="443"/>
      <c r="L211" s="443"/>
      <c r="M211" s="443"/>
      <c r="N211" s="443"/>
      <c r="O211" s="47"/>
    </row>
    <row r="212" spans="1:15" x14ac:dyDescent="0.25">
      <c r="A212" s="35"/>
      <c r="B212" s="504"/>
      <c r="C212" s="443" t="s">
        <v>103</v>
      </c>
      <c r="D212" s="443"/>
      <c r="E212" s="443"/>
      <c r="F212" s="443"/>
      <c r="G212" s="443"/>
      <c r="H212" s="443"/>
      <c r="I212" s="443"/>
      <c r="J212" s="443"/>
      <c r="K212" s="443"/>
      <c r="L212" s="443"/>
      <c r="M212" s="443"/>
      <c r="N212" s="443"/>
      <c r="O212" s="47"/>
    </row>
    <row r="213" spans="1:15" x14ac:dyDescent="0.25">
      <c r="A213" s="35"/>
      <c r="B213" s="504"/>
      <c r="C213" s="443" t="s">
        <v>104</v>
      </c>
      <c r="D213" s="443"/>
      <c r="E213" s="443"/>
      <c r="F213" s="443"/>
      <c r="G213" s="443"/>
      <c r="H213" s="443"/>
      <c r="I213" s="443"/>
      <c r="J213" s="443"/>
      <c r="K213" s="443"/>
      <c r="L213" s="443"/>
      <c r="M213" s="443"/>
      <c r="N213" s="443"/>
      <c r="O213" s="47"/>
    </row>
    <row r="214" spans="1:15" x14ac:dyDescent="0.25">
      <c r="A214" s="35"/>
      <c r="B214" s="504"/>
      <c r="C214" s="443" t="s">
        <v>105</v>
      </c>
      <c r="D214" s="443"/>
      <c r="E214" s="443"/>
      <c r="F214" s="443"/>
      <c r="G214" s="443"/>
      <c r="H214" s="443"/>
      <c r="I214" s="443"/>
      <c r="J214" s="443"/>
      <c r="K214" s="443"/>
      <c r="L214" s="443"/>
      <c r="M214" s="443"/>
      <c r="N214" s="443"/>
      <c r="O214" s="47"/>
    </row>
    <row r="215" spans="1:15" x14ac:dyDescent="0.25">
      <c r="A215" s="35"/>
      <c r="B215" s="504"/>
      <c r="C215" s="443" t="s">
        <v>106</v>
      </c>
      <c r="D215" s="443"/>
      <c r="E215" s="443"/>
      <c r="F215" s="443"/>
      <c r="G215" s="443"/>
      <c r="H215" s="443"/>
      <c r="I215" s="443"/>
      <c r="J215" s="443"/>
      <c r="K215" s="443"/>
      <c r="L215" s="443"/>
      <c r="M215" s="443"/>
      <c r="N215" s="443"/>
      <c r="O215" s="47"/>
    </row>
    <row r="216" spans="1:15" x14ac:dyDescent="0.25">
      <c r="A216" s="35"/>
      <c r="B216" s="504"/>
      <c r="C216" s="415" t="s">
        <v>107</v>
      </c>
      <c r="D216" s="415"/>
      <c r="E216" s="415"/>
      <c r="F216" s="415"/>
      <c r="G216" s="415"/>
      <c r="H216" s="415"/>
      <c r="I216" s="415"/>
      <c r="J216" s="415"/>
      <c r="K216" s="415"/>
      <c r="L216" s="415"/>
      <c r="M216" s="415"/>
      <c r="N216" s="415"/>
      <c r="O216" s="47"/>
    </row>
    <row r="217" spans="1:15" x14ac:dyDescent="0.25">
      <c r="A217" s="35"/>
      <c r="B217" s="505">
        <v>13.2</v>
      </c>
      <c r="C217" s="448" t="s">
        <v>448</v>
      </c>
      <c r="D217" s="449"/>
      <c r="E217" s="449"/>
      <c r="F217" s="449"/>
      <c r="G217" s="449"/>
      <c r="H217" s="449"/>
      <c r="I217" s="449"/>
      <c r="J217" s="449"/>
      <c r="K217" s="449"/>
      <c r="L217" s="449"/>
      <c r="M217" s="449"/>
      <c r="N217" s="449"/>
      <c r="O217" s="450"/>
    </row>
    <row r="218" spans="1:15" x14ac:dyDescent="0.25">
      <c r="A218" s="35"/>
      <c r="B218" s="505"/>
      <c r="C218" s="419"/>
      <c r="D218" s="420"/>
      <c r="E218" s="420"/>
      <c r="F218" s="420"/>
      <c r="G218" s="420"/>
      <c r="H218" s="420"/>
      <c r="I218" s="420"/>
      <c r="J218" s="420"/>
      <c r="K218" s="420"/>
      <c r="L218" s="420"/>
      <c r="M218" s="420"/>
      <c r="N218" s="420"/>
      <c r="O218" s="421"/>
    </row>
    <row r="219" spans="1:15" x14ac:dyDescent="0.25">
      <c r="A219" s="35"/>
      <c r="B219" s="505"/>
      <c r="C219" s="419"/>
      <c r="D219" s="420"/>
      <c r="E219" s="420"/>
      <c r="F219" s="420"/>
      <c r="G219" s="420"/>
      <c r="H219" s="420"/>
      <c r="I219" s="420"/>
      <c r="J219" s="420"/>
      <c r="K219" s="420"/>
      <c r="L219" s="420"/>
      <c r="M219" s="420"/>
      <c r="N219" s="420"/>
      <c r="O219" s="421"/>
    </row>
    <row r="220" spans="1:15" ht="13.5" thickBot="1" x14ac:dyDescent="0.3">
      <c r="A220" s="35"/>
      <c r="B220" s="506"/>
      <c r="C220" s="422"/>
      <c r="D220" s="423"/>
      <c r="E220" s="423"/>
      <c r="F220" s="423"/>
      <c r="G220" s="423"/>
      <c r="H220" s="423"/>
      <c r="I220" s="423"/>
      <c r="J220" s="423"/>
      <c r="K220" s="423"/>
      <c r="L220" s="423"/>
      <c r="M220" s="423"/>
      <c r="N220" s="423"/>
      <c r="O220" s="424"/>
    </row>
    <row r="221" spans="1:15" x14ac:dyDescent="0.25">
      <c r="A221" s="35"/>
      <c r="B221" s="48">
        <v>14</v>
      </c>
      <c r="C221" s="444" t="s">
        <v>362</v>
      </c>
      <c r="D221" s="444"/>
      <c r="E221" s="444"/>
      <c r="F221" s="444"/>
      <c r="G221" s="444"/>
      <c r="H221" s="444"/>
      <c r="I221" s="444"/>
      <c r="J221" s="444"/>
      <c r="K221" s="444"/>
      <c r="L221" s="444"/>
      <c r="M221" s="444"/>
      <c r="N221" s="444"/>
      <c r="O221" s="113"/>
    </row>
    <row r="222" spans="1:15" x14ac:dyDescent="0.25">
      <c r="A222" s="35"/>
      <c r="B222" s="470">
        <v>14.1</v>
      </c>
      <c r="C222" s="539" t="s">
        <v>410</v>
      </c>
      <c r="D222" s="539"/>
      <c r="E222" s="539"/>
      <c r="F222" s="539"/>
      <c r="G222" s="539"/>
      <c r="H222" s="539"/>
      <c r="I222" s="539"/>
      <c r="J222" s="539"/>
      <c r="K222" s="539"/>
      <c r="L222" s="539"/>
      <c r="M222" s="539"/>
      <c r="N222" s="539"/>
      <c r="O222" s="46"/>
    </row>
    <row r="223" spans="1:15" x14ac:dyDescent="0.25">
      <c r="A223" s="35"/>
      <c r="B223" s="470"/>
      <c r="C223" s="413" t="s">
        <v>358</v>
      </c>
      <c r="D223" s="413"/>
      <c r="E223" s="413"/>
      <c r="F223" s="413"/>
      <c r="G223" s="413"/>
      <c r="H223" s="413"/>
      <c r="I223" s="413"/>
      <c r="J223" s="413"/>
      <c r="K223" s="413"/>
      <c r="L223" s="413"/>
      <c r="M223" s="413"/>
      <c r="N223" s="413"/>
      <c r="O223" s="108"/>
    </row>
    <row r="224" spans="1:15" x14ac:dyDescent="0.25">
      <c r="A224" s="35"/>
      <c r="B224" s="470"/>
      <c r="C224" s="413" t="s">
        <v>359</v>
      </c>
      <c r="D224" s="413"/>
      <c r="E224" s="413"/>
      <c r="F224" s="413"/>
      <c r="G224" s="413"/>
      <c r="H224" s="413"/>
      <c r="I224" s="413"/>
      <c r="J224" s="413"/>
      <c r="K224" s="413"/>
      <c r="L224" s="413"/>
      <c r="M224" s="413"/>
      <c r="N224" s="413"/>
      <c r="O224" s="108"/>
    </row>
    <row r="225" spans="1:15" x14ac:dyDescent="0.25">
      <c r="A225" s="35"/>
      <c r="B225" s="470"/>
      <c r="C225" s="413" t="s">
        <v>360</v>
      </c>
      <c r="D225" s="413"/>
      <c r="E225" s="413"/>
      <c r="F225" s="413"/>
      <c r="G225" s="413"/>
      <c r="H225" s="413"/>
      <c r="I225" s="413"/>
      <c r="J225" s="413"/>
      <c r="K225" s="413"/>
      <c r="L225" s="413"/>
      <c r="M225" s="413"/>
      <c r="N225" s="413"/>
      <c r="O225" s="108"/>
    </row>
    <row r="226" spans="1:15" x14ac:dyDescent="0.25">
      <c r="A226" s="35"/>
      <c r="B226" s="470"/>
      <c r="C226" s="469" t="s">
        <v>361</v>
      </c>
      <c r="D226" s="469"/>
      <c r="E226" s="469"/>
      <c r="F226" s="469"/>
      <c r="G226" s="469"/>
      <c r="H226" s="469"/>
      <c r="I226" s="469"/>
      <c r="J226" s="469"/>
      <c r="K226" s="469"/>
      <c r="L226" s="469"/>
      <c r="M226" s="469"/>
      <c r="N226" s="469"/>
      <c r="O226" s="108"/>
    </row>
    <row r="227" spans="1:15" x14ac:dyDescent="0.25">
      <c r="A227" s="35"/>
      <c r="B227" s="478">
        <v>14.2</v>
      </c>
      <c r="C227" s="445" t="s">
        <v>447</v>
      </c>
      <c r="D227" s="446"/>
      <c r="E227" s="446"/>
      <c r="F227" s="446"/>
      <c r="G227" s="446"/>
      <c r="H227" s="446"/>
      <c r="I227" s="446"/>
      <c r="J227" s="446"/>
      <c r="K227" s="446"/>
      <c r="L227" s="446"/>
      <c r="M227" s="446"/>
      <c r="N227" s="446"/>
      <c r="O227" s="447"/>
    </row>
    <row r="228" spans="1:15" x14ac:dyDescent="0.25">
      <c r="A228" s="35"/>
      <c r="B228" s="478"/>
      <c r="C228" s="492"/>
      <c r="D228" s="493"/>
      <c r="E228" s="493"/>
      <c r="F228" s="493"/>
      <c r="G228" s="493"/>
      <c r="H228" s="493"/>
      <c r="I228" s="493"/>
      <c r="J228" s="493"/>
      <c r="K228" s="493"/>
      <c r="L228" s="493"/>
      <c r="M228" s="493"/>
      <c r="N228" s="493"/>
      <c r="O228" s="494"/>
    </row>
    <row r="229" spans="1:15" x14ac:dyDescent="0.25">
      <c r="A229" s="35"/>
      <c r="B229" s="478"/>
      <c r="C229" s="492"/>
      <c r="D229" s="493"/>
      <c r="E229" s="493"/>
      <c r="F229" s="493"/>
      <c r="G229" s="493"/>
      <c r="H229" s="493"/>
      <c r="I229" s="493"/>
      <c r="J229" s="493"/>
      <c r="K229" s="493"/>
      <c r="L229" s="493"/>
      <c r="M229" s="493"/>
      <c r="N229" s="493"/>
      <c r="O229" s="494"/>
    </row>
    <row r="230" spans="1:15" ht="13.5" thickBot="1" x14ac:dyDescent="0.3">
      <c r="A230" s="35"/>
      <c r="B230" s="479"/>
      <c r="C230" s="495"/>
      <c r="D230" s="496"/>
      <c r="E230" s="496"/>
      <c r="F230" s="496"/>
      <c r="G230" s="496"/>
      <c r="H230" s="496"/>
      <c r="I230" s="496"/>
      <c r="J230" s="496"/>
      <c r="K230" s="496"/>
      <c r="L230" s="496"/>
      <c r="M230" s="496"/>
      <c r="N230" s="496"/>
      <c r="O230" s="497"/>
    </row>
    <row r="231" spans="1:15" x14ac:dyDescent="0.25">
      <c r="A231" s="35"/>
      <c r="B231" s="55">
        <v>15</v>
      </c>
      <c r="C231" s="477" t="s">
        <v>147</v>
      </c>
      <c r="D231" s="477"/>
      <c r="E231" s="477"/>
      <c r="F231" s="477"/>
      <c r="G231" s="477"/>
      <c r="H231" s="477"/>
      <c r="I231" s="477"/>
      <c r="J231" s="477"/>
      <c r="K231" s="477"/>
      <c r="L231" s="477"/>
      <c r="M231" s="477"/>
      <c r="N231" s="477"/>
      <c r="O231" s="118"/>
    </row>
    <row r="232" spans="1:15" x14ac:dyDescent="0.25">
      <c r="A232" s="35"/>
      <c r="B232" s="530">
        <v>15.1</v>
      </c>
      <c r="C232" s="434" t="s">
        <v>365</v>
      </c>
      <c r="D232" s="434"/>
      <c r="E232" s="434"/>
      <c r="F232" s="434"/>
      <c r="G232" s="434"/>
      <c r="H232" s="434"/>
      <c r="I232" s="434"/>
      <c r="J232" s="434"/>
      <c r="K232" s="434"/>
      <c r="L232" s="434"/>
      <c r="M232" s="434"/>
      <c r="N232" s="434"/>
      <c r="O232" s="46"/>
    </row>
    <row r="233" spans="1:15" x14ac:dyDescent="0.25">
      <c r="A233" s="35"/>
      <c r="B233" s="531"/>
      <c r="C233" s="443" t="s">
        <v>146</v>
      </c>
      <c r="D233" s="443"/>
      <c r="E233" s="443"/>
      <c r="F233" s="443"/>
      <c r="G233" s="443"/>
      <c r="H233" s="443"/>
      <c r="I233" s="443"/>
      <c r="J233" s="443"/>
      <c r="K233" s="443"/>
      <c r="L233" s="443"/>
      <c r="M233" s="443"/>
      <c r="N233" s="443"/>
      <c r="O233" s="47"/>
    </row>
    <row r="234" spans="1:15" ht="25.5" customHeight="1" x14ac:dyDescent="0.25">
      <c r="A234" s="35"/>
      <c r="B234" s="532"/>
      <c r="C234" s="414" t="s">
        <v>676</v>
      </c>
      <c r="D234" s="415"/>
      <c r="E234" s="415"/>
      <c r="F234" s="415"/>
      <c r="G234" s="415"/>
      <c r="H234" s="415"/>
      <c r="I234" s="415"/>
      <c r="J234" s="415"/>
      <c r="K234" s="415"/>
      <c r="L234" s="415"/>
      <c r="M234" s="415"/>
      <c r="N234" s="415"/>
      <c r="O234" s="47"/>
    </row>
    <row r="235" spans="1:15" x14ac:dyDescent="0.25">
      <c r="A235" s="35"/>
      <c r="B235" s="506">
        <v>15.2</v>
      </c>
      <c r="C235" s="457" t="s">
        <v>446</v>
      </c>
      <c r="D235" s="458"/>
      <c r="E235" s="458"/>
      <c r="F235" s="458"/>
      <c r="G235" s="458"/>
      <c r="H235" s="458"/>
      <c r="I235" s="458"/>
      <c r="J235" s="458"/>
      <c r="K235" s="458"/>
      <c r="L235" s="458"/>
      <c r="M235" s="458"/>
      <c r="N235" s="458"/>
      <c r="O235" s="459"/>
    </row>
    <row r="236" spans="1:15" x14ac:dyDescent="0.25">
      <c r="A236" s="35"/>
      <c r="B236" s="528"/>
      <c r="C236" s="451"/>
      <c r="D236" s="452"/>
      <c r="E236" s="452"/>
      <c r="F236" s="452"/>
      <c r="G236" s="452"/>
      <c r="H236" s="452"/>
      <c r="I236" s="452"/>
      <c r="J236" s="452"/>
      <c r="K236" s="452"/>
      <c r="L236" s="452"/>
      <c r="M236" s="452"/>
      <c r="N236" s="452"/>
      <c r="O236" s="453"/>
    </row>
    <row r="237" spans="1:15" x14ac:dyDescent="0.25">
      <c r="A237" s="35"/>
      <c r="B237" s="528"/>
      <c r="C237" s="451"/>
      <c r="D237" s="452"/>
      <c r="E237" s="452"/>
      <c r="F237" s="452"/>
      <c r="G237" s="452"/>
      <c r="H237" s="452"/>
      <c r="I237" s="452"/>
      <c r="J237" s="452"/>
      <c r="K237" s="452"/>
      <c r="L237" s="452"/>
      <c r="M237" s="452"/>
      <c r="N237" s="452"/>
      <c r="O237" s="453"/>
    </row>
    <row r="238" spans="1:15" ht="13.5" thickBot="1" x14ac:dyDescent="0.3">
      <c r="A238" s="35"/>
      <c r="B238" s="529"/>
      <c r="C238" s="454"/>
      <c r="D238" s="455"/>
      <c r="E238" s="455"/>
      <c r="F238" s="455"/>
      <c r="G238" s="455"/>
      <c r="H238" s="455"/>
      <c r="I238" s="455"/>
      <c r="J238" s="455"/>
      <c r="K238" s="455"/>
      <c r="L238" s="455"/>
      <c r="M238" s="455"/>
      <c r="N238" s="455"/>
      <c r="O238" s="456"/>
    </row>
    <row r="239" spans="1:15" x14ac:dyDescent="0.25">
      <c r="A239" s="35"/>
      <c r="B239" s="48">
        <v>16</v>
      </c>
      <c r="C239" s="473" t="s">
        <v>155</v>
      </c>
      <c r="D239" s="473"/>
      <c r="E239" s="473"/>
      <c r="F239" s="473"/>
      <c r="G239" s="473"/>
      <c r="H239" s="473"/>
      <c r="I239" s="473"/>
      <c r="J239" s="473"/>
      <c r="K239" s="473"/>
      <c r="L239" s="473"/>
      <c r="M239" s="473"/>
      <c r="N239" s="473"/>
      <c r="O239" s="113"/>
    </row>
    <row r="240" spans="1:15" x14ac:dyDescent="0.25">
      <c r="A240" s="35"/>
      <c r="B240" s="471">
        <v>16.100000000000001</v>
      </c>
      <c r="C240" s="437" t="s">
        <v>366</v>
      </c>
      <c r="D240" s="437"/>
      <c r="E240" s="437"/>
      <c r="F240" s="437"/>
      <c r="G240" s="437"/>
      <c r="H240" s="437"/>
      <c r="I240" s="437"/>
      <c r="J240" s="437"/>
      <c r="K240" s="437"/>
      <c r="L240" s="437"/>
      <c r="M240" s="437"/>
      <c r="N240" s="437"/>
      <c r="O240" s="46"/>
    </row>
    <row r="241" spans="1:15" x14ac:dyDescent="0.25">
      <c r="A241" s="35"/>
      <c r="B241" s="472"/>
      <c r="C241" s="413" t="s">
        <v>363</v>
      </c>
      <c r="D241" s="413"/>
      <c r="E241" s="413"/>
      <c r="F241" s="413"/>
      <c r="G241" s="413"/>
      <c r="H241" s="413"/>
      <c r="I241" s="413"/>
      <c r="J241" s="413"/>
      <c r="K241" s="413"/>
      <c r="L241" s="413"/>
      <c r="M241" s="413"/>
      <c r="N241" s="413"/>
      <c r="O241" s="108"/>
    </row>
    <row r="242" spans="1:15" x14ac:dyDescent="0.25">
      <c r="A242" s="35"/>
      <c r="B242" s="472"/>
      <c r="C242" s="413" t="s">
        <v>148</v>
      </c>
      <c r="D242" s="413"/>
      <c r="E242" s="413"/>
      <c r="F242" s="413"/>
      <c r="G242" s="413"/>
      <c r="H242" s="413"/>
      <c r="I242" s="413"/>
      <c r="J242" s="413"/>
      <c r="K242" s="413"/>
      <c r="L242" s="413"/>
      <c r="M242" s="413"/>
      <c r="N242" s="413"/>
      <c r="O242" s="108"/>
    </row>
    <row r="243" spans="1:15" x14ac:dyDescent="0.25">
      <c r="A243" s="35"/>
      <c r="B243" s="470">
        <v>16.2</v>
      </c>
      <c r="C243" s="474" t="s">
        <v>156</v>
      </c>
      <c r="D243" s="475"/>
      <c r="E243" s="475"/>
      <c r="F243" s="475"/>
      <c r="G243" s="475"/>
      <c r="H243" s="475"/>
      <c r="I243" s="475"/>
      <c r="J243" s="475"/>
      <c r="K243" s="475"/>
      <c r="L243" s="475"/>
      <c r="M243" s="475"/>
      <c r="N243" s="476"/>
      <c r="O243" s="108"/>
    </row>
    <row r="244" spans="1:15" x14ac:dyDescent="0.25">
      <c r="A244" s="35"/>
      <c r="B244" s="470"/>
      <c r="C244" s="413" t="s">
        <v>149</v>
      </c>
      <c r="D244" s="413"/>
      <c r="E244" s="413"/>
      <c r="F244" s="413"/>
      <c r="G244" s="413"/>
      <c r="H244" s="413"/>
      <c r="I244" s="413"/>
      <c r="J244" s="413"/>
      <c r="K244" s="413"/>
      <c r="L244" s="413"/>
      <c r="M244" s="413"/>
      <c r="N244" s="413"/>
      <c r="O244" s="108"/>
    </row>
    <row r="245" spans="1:15" ht="25.5" customHeight="1" x14ac:dyDescent="0.25">
      <c r="A245" s="35"/>
      <c r="B245" s="470"/>
      <c r="C245" s="460" t="s">
        <v>430</v>
      </c>
      <c r="D245" s="413"/>
      <c r="E245" s="413"/>
      <c r="F245" s="413"/>
      <c r="G245" s="413"/>
      <c r="H245" s="413"/>
      <c r="I245" s="413"/>
      <c r="J245" s="413"/>
      <c r="K245" s="413"/>
      <c r="L245" s="413"/>
      <c r="M245" s="413"/>
      <c r="N245" s="413"/>
      <c r="O245" s="108"/>
    </row>
    <row r="246" spans="1:15" x14ac:dyDescent="0.25">
      <c r="A246" s="35"/>
      <c r="B246" s="470"/>
      <c r="C246" s="413" t="s">
        <v>150</v>
      </c>
      <c r="D246" s="413"/>
      <c r="E246" s="413"/>
      <c r="F246" s="413"/>
      <c r="G246" s="413"/>
      <c r="H246" s="413"/>
      <c r="I246" s="413"/>
      <c r="J246" s="413"/>
      <c r="K246" s="413"/>
      <c r="L246" s="413"/>
      <c r="M246" s="413"/>
      <c r="N246" s="413"/>
      <c r="O246" s="108"/>
    </row>
    <row r="247" spans="1:15" x14ac:dyDescent="0.25">
      <c r="A247" s="35"/>
      <c r="B247" s="470"/>
      <c r="C247" s="413" t="s">
        <v>411</v>
      </c>
      <c r="D247" s="413"/>
      <c r="E247" s="413"/>
      <c r="F247" s="413"/>
      <c r="G247" s="413"/>
      <c r="H247" s="413"/>
      <c r="I247" s="413"/>
      <c r="J247" s="413"/>
      <c r="K247" s="413"/>
      <c r="L247" s="413"/>
      <c r="M247" s="413"/>
      <c r="N247" s="413"/>
      <c r="O247" s="108"/>
    </row>
    <row r="248" spans="1:15" x14ac:dyDescent="0.25">
      <c r="A248" s="35"/>
      <c r="B248" s="470"/>
      <c r="C248" s="413" t="s">
        <v>151</v>
      </c>
      <c r="D248" s="413"/>
      <c r="E248" s="413"/>
      <c r="F248" s="413"/>
      <c r="G248" s="413"/>
      <c r="H248" s="413"/>
      <c r="I248" s="413"/>
      <c r="J248" s="413"/>
      <c r="K248" s="413"/>
      <c r="L248" s="413"/>
      <c r="M248" s="413"/>
      <c r="N248" s="413"/>
      <c r="O248" s="108"/>
    </row>
    <row r="249" spans="1:15" x14ac:dyDescent="0.25">
      <c r="A249" s="35"/>
      <c r="B249" s="470"/>
      <c r="C249" s="413" t="s">
        <v>152</v>
      </c>
      <c r="D249" s="413"/>
      <c r="E249" s="413"/>
      <c r="F249" s="413"/>
      <c r="G249" s="413"/>
      <c r="H249" s="413"/>
      <c r="I249" s="413"/>
      <c r="J249" s="413"/>
      <c r="K249" s="413"/>
      <c r="L249" s="413"/>
      <c r="M249" s="413"/>
      <c r="N249" s="413"/>
      <c r="O249" s="108"/>
    </row>
    <row r="250" spans="1:15" x14ac:dyDescent="0.25">
      <c r="A250" s="35"/>
      <c r="B250" s="470"/>
      <c r="C250" s="460" t="s">
        <v>677</v>
      </c>
      <c r="D250" s="413"/>
      <c r="E250" s="413"/>
      <c r="F250" s="413"/>
      <c r="G250" s="413"/>
      <c r="H250" s="413"/>
      <c r="I250" s="413"/>
      <c r="J250" s="413"/>
      <c r="K250" s="413"/>
      <c r="L250" s="413"/>
      <c r="M250" s="413"/>
      <c r="N250" s="413"/>
      <c r="O250" s="108"/>
    </row>
    <row r="251" spans="1:15" x14ac:dyDescent="0.25">
      <c r="A251" s="35"/>
      <c r="B251" s="470"/>
      <c r="C251" s="413" t="s">
        <v>153</v>
      </c>
      <c r="D251" s="413"/>
      <c r="E251" s="413"/>
      <c r="F251" s="413"/>
      <c r="G251" s="413"/>
      <c r="H251" s="413"/>
      <c r="I251" s="413"/>
      <c r="J251" s="413"/>
      <c r="K251" s="413"/>
      <c r="L251" s="413"/>
      <c r="M251" s="413"/>
      <c r="N251" s="413"/>
      <c r="O251" s="108"/>
    </row>
    <row r="252" spans="1:15" x14ac:dyDescent="0.25">
      <c r="A252" s="35"/>
      <c r="B252" s="470"/>
      <c r="C252" s="469" t="s">
        <v>154</v>
      </c>
      <c r="D252" s="469"/>
      <c r="E252" s="469"/>
      <c r="F252" s="469"/>
      <c r="G252" s="469"/>
      <c r="H252" s="469"/>
      <c r="I252" s="469"/>
      <c r="J252" s="469"/>
      <c r="K252" s="469"/>
      <c r="L252" s="469"/>
      <c r="M252" s="469"/>
      <c r="N252" s="469"/>
      <c r="O252" s="108"/>
    </row>
    <row r="253" spans="1:15" x14ac:dyDescent="0.25">
      <c r="A253" s="35"/>
      <c r="B253" s="466">
        <v>16.3</v>
      </c>
      <c r="C253" s="489" t="s">
        <v>445</v>
      </c>
      <c r="D253" s="490"/>
      <c r="E253" s="490"/>
      <c r="F253" s="490"/>
      <c r="G253" s="490"/>
      <c r="H253" s="490"/>
      <c r="I253" s="490"/>
      <c r="J253" s="490"/>
      <c r="K253" s="490"/>
      <c r="L253" s="490"/>
      <c r="M253" s="490"/>
      <c r="N253" s="490"/>
      <c r="O253" s="491"/>
    </row>
    <row r="254" spans="1:15" x14ac:dyDescent="0.25">
      <c r="A254" s="35"/>
      <c r="B254" s="467"/>
      <c r="C254" s="483"/>
      <c r="D254" s="484"/>
      <c r="E254" s="484"/>
      <c r="F254" s="484"/>
      <c r="G254" s="484"/>
      <c r="H254" s="484"/>
      <c r="I254" s="484"/>
      <c r="J254" s="484"/>
      <c r="K254" s="484"/>
      <c r="L254" s="484"/>
      <c r="M254" s="484"/>
      <c r="N254" s="484"/>
      <c r="O254" s="485"/>
    </row>
    <row r="255" spans="1:15" x14ac:dyDescent="0.25">
      <c r="A255" s="35"/>
      <c r="B255" s="467"/>
      <c r="C255" s="483"/>
      <c r="D255" s="484"/>
      <c r="E255" s="484"/>
      <c r="F255" s="484"/>
      <c r="G255" s="484"/>
      <c r="H255" s="484"/>
      <c r="I255" s="484"/>
      <c r="J255" s="484"/>
      <c r="K255" s="484"/>
      <c r="L255" s="484"/>
      <c r="M255" s="484"/>
      <c r="N255" s="484"/>
      <c r="O255" s="485"/>
    </row>
    <row r="256" spans="1:15" ht="13.5" thickBot="1" x14ac:dyDescent="0.3">
      <c r="A256" s="35"/>
      <c r="B256" s="468"/>
      <c r="C256" s="486"/>
      <c r="D256" s="487"/>
      <c r="E256" s="487"/>
      <c r="F256" s="487"/>
      <c r="G256" s="487"/>
      <c r="H256" s="487"/>
      <c r="I256" s="487"/>
      <c r="J256" s="487"/>
      <c r="K256" s="487"/>
      <c r="L256" s="487"/>
      <c r="M256" s="487"/>
      <c r="N256" s="487"/>
      <c r="O256" s="488"/>
    </row>
    <row r="257" spans="1:17" x14ac:dyDescent="0.25">
      <c r="A257" s="35"/>
      <c r="B257" s="56">
        <v>17</v>
      </c>
      <c r="C257" s="477" t="s">
        <v>227</v>
      </c>
      <c r="D257" s="477"/>
      <c r="E257" s="477"/>
      <c r="F257" s="477"/>
      <c r="G257" s="477"/>
      <c r="H257" s="477"/>
      <c r="I257" s="477"/>
      <c r="J257" s="477"/>
      <c r="K257" s="477"/>
      <c r="L257" s="477"/>
      <c r="M257" s="477"/>
      <c r="N257" s="477"/>
      <c r="O257" s="118"/>
    </row>
    <row r="258" spans="1:17" x14ac:dyDescent="0.25">
      <c r="A258" s="35"/>
      <c r="B258" s="530">
        <v>17.100000000000001</v>
      </c>
      <c r="C258" s="434" t="s">
        <v>367</v>
      </c>
      <c r="D258" s="434"/>
      <c r="E258" s="434"/>
      <c r="F258" s="434"/>
      <c r="G258" s="434"/>
      <c r="H258" s="434"/>
      <c r="I258" s="434"/>
      <c r="J258" s="434"/>
      <c r="K258" s="434"/>
      <c r="L258" s="434"/>
      <c r="M258" s="434"/>
      <c r="N258" s="434"/>
      <c r="O258" s="46"/>
    </row>
    <row r="259" spans="1:17" x14ac:dyDescent="0.25">
      <c r="A259" s="35"/>
      <c r="B259" s="531"/>
      <c r="C259" s="443" t="s">
        <v>129</v>
      </c>
      <c r="D259" s="443"/>
      <c r="E259" s="443"/>
      <c r="F259" s="443"/>
      <c r="G259" s="443"/>
      <c r="H259" s="443"/>
      <c r="I259" s="443"/>
      <c r="J259" s="443"/>
      <c r="K259" s="443"/>
      <c r="L259" s="443"/>
      <c r="M259" s="443"/>
      <c r="N259" s="443"/>
      <c r="O259" s="47"/>
    </row>
    <row r="260" spans="1:17" x14ac:dyDescent="0.25">
      <c r="A260" s="35"/>
      <c r="B260" s="531"/>
      <c r="C260" s="443" t="s">
        <v>157</v>
      </c>
      <c r="D260" s="443"/>
      <c r="E260" s="443"/>
      <c r="F260" s="443"/>
      <c r="G260" s="443"/>
      <c r="H260" s="443"/>
      <c r="I260" s="443"/>
      <c r="J260" s="443"/>
      <c r="K260" s="443"/>
      <c r="L260" s="443"/>
      <c r="M260" s="443"/>
      <c r="N260" s="443"/>
      <c r="O260" s="47"/>
    </row>
    <row r="261" spans="1:17" x14ac:dyDescent="0.25">
      <c r="A261" s="35"/>
      <c r="B261" s="531"/>
      <c r="C261" s="443" t="s">
        <v>158</v>
      </c>
      <c r="D261" s="443"/>
      <c r="E261" s="443"/>
      <c r="F261" s="443"/>
      <c r="G261" s="443"/>
      <c r="H261" s="443"/>
      <c r="I261" s="443"/>
      <c r="J261" s="443"/>
      <c r="K261" s="443"/>
      <c r="L261" s="443"/>
      <c r="M261" s="443"/>
      <c r="N261" s="443"/>
      <c r="O261" s="47"/>
    </row>
    <row r="262" spans="1:17" x14ac:dyDescent="0.25">
      <c r="A262" s="35"/>
      <c r="B262" s="531"/>
      <c r="C262" s="443" t="s">
        <v>364</v>
      </c>
      <c r="D262" s="443"/>
      <c r="E262" s="443"/>
      <c r="F262" s="443"/>
      <c r="G262" s="443"/>
      <c r="H262" s="443"/>
      <c r="I262" s="443"/>
      <c r="J262" s="443"/>
      <c r="K262" s="443"/>
      <c r="L262" s="443"/>
      <c r="M262" s="443"/>
      <c r="N262" s="443"/>
      <c r="O262" s="47"/>
    </row>
    <row r="263" spans="1:17" x14ac:dyDescent="0.25">
      <c r="A263" s="35"/>
      <c r="B263" s="532"/>
      <c r="C263" s="415" t="s">
        <v>159</v>
      </c>
      <c r="D263" s="415"/>
      <c r="E263" s="415"/>
      <c r="F263" s="415"/>
      <c r="G263" s="415"/>
      <c r="H263" s="415"/>
      <c r="I263" s="415"/>
      <c r="J263" s="415"/>
      <c r="K263" s="415"/>
      <c r="L263" s="415"/>
      <c r="M263" s="415"/>
      <c r="N263" s="415"/>
      <c r="O263" s="47"/>
    </row>
    <row r="264" spans="1:17" x14ac:dyDescent="0.25">
      <c r="A264" s="35"/>
      <c r="B264" s="506">
        <v>17.2</v>
      </c>
      <c r="C264" s="457" t="s">
        <v>444</v>
      </c>
      <c r="D264" s="458"/>
      <c r="E264" s="458"/>
      <c r="F264" s="458"/>
      <c r="G264" s="458"/>
      <c r="H264" s="458"/>
      <c r="I264" s="458"/>
      <c r="J264" s="458"/>
      <c r="K264" s="458"/>
      <c r="L264" s="458"/>
      <c r="M264" s="458"/>
      <c r="N264" s="458"/>
      <c r="O264" s="459"/>
    </row>
    <row r="265" spans="1:17" x14ac:dyDescent="0.25">
      <c r="A265" s="35"/>
      <c r="B265" s="528"/>
      <c r="C265" s="451"/>
      <c r="D265" s="452"/>
      <c r="E265" s="452"/>
      <c r="F265" s="452"/>
      <c r="G265" s="452"/>
      <c r="H265" s="452"/>
      <c r="I265" s="452"/>
      <c r="J265" s="452"/>
      <c r="K265" s="452"/>
      <c r="L265" s="452"/>
      <c r="M265" s="452"/>
      <c r="N265" s="452"/>
      <c r="O265" s="453"/>
    </row>
    <row r="266" spans="1:17" x14ac:dyDescent="0.25">
      <c r="A266" s="35"/>
      <c r="B266" s="528"/>
      <c r="C266" s="451"/>
      <c r="D266" s="452"/>
      <c r="E266" s="452"/>
      <c r="F266" s="452"/>
      <c r="G266" s="452"/>
      <c r="H266" s="452"/>
      <c r="I266" s="452"/>
      <c r="J266" s="452"/>
      <c r="K266" s="452"/>
      <c r="L266" s="452"/>
      <c r="M266" s="452"/>
      <c r="N266" s="452"/>
      <c r="O266" s="453"/>
    </row>
    <row r="267" spans="1:17" ht="13.5" thickBot="1" x14ac:dyDescent="0.3">
      <c r="A267" s="35"/>
      <c r="B267" s="529"/>
      <c r="C267" s="454"/>
      <c r="D267" s="455"/>
      <c r="E267" s="455"/>
      <c r="F267" s="455"/>
      <c r="G267" s="455"/>
      <c r="H267" s="455"/>
      <c r="I267" s="455"/>
      <c r="J267" s="455"/>
      <c r="K267" s="455"/>
      <c r="L267" s="455"/>
      <c r="M267" s="455"/>
      <c r="N267" s="455"/>
      <c r="O267" s="456"/>
    </row>
    <row r="268" spans="1:17" x14ac:dyDescent="0.25">
      <c r="A268" s="35"/>
      <c r="B268" s="34"/>
      <c r="C268" s="35"/>
      <c r="D268" s="35"/>
      <c r="E268" s="35"/>
      <c r="F268" s="35"/>
      <c r="G268" s="35"/>
      <c r="H268" s="35"/>
      <c r="I268" s="35"/>
      <c r="J268" s="35"/>
      <c r="K268" s="35"/>
      <c r="L268" s="35"/>
      <c r="M268" s="35"/>
      <c r="N268" s="35"/>
      <c r="O268" s="35"/>
    </row>
    <row r="269" spans="1:17" ht="13.5" thickBot="1" x14ac:dyDescent="0.3">
      <c r="A269" s="35"/>
      <c r="B269" s="34"/>
      <c r="C269" s="35"/>
      <c r="D269" s="35"/>
      <c r="E269" s="35"/>
      <c r="F269" s="35"/>
      <c r="G269" s="35"/>
      <c r="H269" s="35"/>
      <c r="I269" s="35"/>
      <c r="J269" s="35"/>
      <c r="K269" s="35"/>
      <c r="L269" s="35"/>
      <c r="M269" s="35"/>
      <c r="N269" s="35"/>
      <c r="O269" s="35"/>
    </row>
    <row r="270" spans="1:17" ht="27" customHeight="1" x14ac:dyDescent="0.25">
      <c r="A270" s="35"/>
      <c r="B270" s="550" t="s">
        <v>439</v>
      </c>
      <c r="C270" s="551"/>
      <c r="D270" s="551"/>
      <c r="E270" s="551"/>
      <c r="F270" s="551"/>
      <c r="G270" s="551"/>
      <c r="H270" s="551"/>
      <c r="I270" s="551"/>
      <c r="J270" s="551"/>
      <c r="K270" s="551"/>
      <c r="L270" s="551"/>
      <c r="M270" s="551"/>
      <c r="N270" s="551"/>
      <c r="O270" s="552"/>
      <c r="P270" s="58"/>
      <c r="Q270" s="58"/>
    </row>
    <row r="271" spans="1:17" ht="65.25" customHeight="1" thickBot="1" x14ac:dyDescent="0.3">
      <c r="A271" s="35"/>
      <c r="B271" s="480" t="s">
        <v>697</v>
      </c>
      <c r="C271" s="481"/>
      <c r="D271" s="481"/>
      <c r="E271" s="481"/>
      <c r="F271" s="481"/>
      <c r="G271" s="481"/>
      <c r="H271" s="481"/>
      <c r="I271" s="481"/>
      <c r="J271" s="481"/>
      <c r="K271" s="481"/>
      <c r="L271" s="481"/>
      <c r="M271" s="481"/>
      <c r="N271" s="481"/>
      <c r="O271" s="482"/>
    </row>
    <row r="272" spans="1:17" x14ac:dyDescent="0.2">
      <c r="A272" s="35"/>
      <c r="B272" s="123"/>
      <c r="C272" s="123"/>
      <c r="D272" s="123"/>
      <c r="E272" s="123"/>
      <c r="F272" s="123"/>
      <c r="G272" s="123"/>
      <c r="H272" s="123"/>
      <c r="I272" s="123"/>
      <c r="J272" s="123"/>
      <c r="K272" s="123"/>
      <c r="L272" s="123"/>
      <c r="M272" s="123"/>
      <c r="N272" s="123"/>
      <c r="O272" s="124"/>
    </row>
    <row r="273" spans="1:17" x14ac:dyDescent="0.2">
      <c r="A273" s="35"/>
      <c r="B273" s="123"/>
      <c r="C273" s="123"/>
      <c r="D273" s="123"/>
      <c r="E273" s="123"/>
      <c r="F273" s="123"/>
      <c r="G273" s="123"/>
      <c r="H273" s="123"/>
      <c r="I273" s="123"/>
      <c r="J273" s="123"/>
      <c r="K273" s="123"/>
      <c r="L273" s="123"/>
      <c r="M273" s="123"/>
      <c r="N273" s="123"/>
      <c r="O273" s="124"/>
    </row>
    <row r="274" spans="1:17" ht="14.25" customHeight="1" x14ac:dyDescent="0.25">
      <c r="A274" s="35"/>
      <c r="B274" s="465" t="s">
        <v>339</v>
      </c>
      <c r="C274" s="465"/>
      <c r="D274" s="465"/>
      <c r="E274" s="465"/>
      <c r="F274" s="465"/>
      <c r="G274" s="465"/>
      <c r="H274" s="465"/>
      <c r="I274" s="465"/>
      <c r="J274" s="465"/>
      <c r="K274" s="465"/>
      <c r="L274" s="465"/>
      <c r="M274" s="465"/>
      <c r="N274" s="465"/>
      <c r="O274" s="465"/>
    </row>
    <row r="275" spans="1:17" x14ac:dyDescent="0.2">
      <c r="A275" s="35"/>
      <c r="B275" s="123"/>
      <c r="C275" s="123"/>
      <c r="D275" s="123"/>
      <c r="E275" s="123"/>
      <c r="F275" s="123"/>
      <c r="G275" s="123"/>
      <c r="H275" s="123"/>
      <c r="I275" s="123"/>
      <c r="J275" s="123"/>
      <c r="K275" s="123"/>
      <c r="L275" s="123"/>
      <c r="M275" s="123"/>
      <c r="N275" s="123"/>
      <c r="O275" s="124"/>
    </row>
    <row r="276" spans="1:17" x14ac:dyDescent="0.2">
      <c r="A276" s="35"/>
      <c r="B276" s="123"/>
      <c r="C276" s="123"/>
      <c r="D276" s="123"/>
      <c r="E276" s="123"/>
      <c r="F276" s="123"/>
      <c r="G276" s="123"/>
      <c r="H276" s="123"/>
      <c r="I276" s="123"/>
      <c r="J276" s="123"/>
      <c r="K276" s="123"/>
      <c r="L276" s="123"/>
      <c r="M276" s="123"/>
      <c r="N276" s="123"/>
      <c r="O276" s="124"/>
    </row>
    <row r="277" spans="1:17" x14ac:dyDescent="0.2">
      <c r="A277" s="35"/>
      <c r="B277" s="123"/>
      <c r="C277" s="123"/>
      <c r="D277" s="123"/>
      <c r="E277" s="123"/>
      <c r="F277" s="123"/>
      <c r="G277" s="123"/>
      <c r="H277" s="123"/>
      <c r="I277" s="123"/>
      <c r="J277" s="123"/>
      <c r="K277" s="123"/>
      <c r="L277" s="123"/>
      <c r="M277" s="123"/>
      <c r="N277" s="123"/>
      <c r="O277" s="124"/>
    </row>
    <row r="278" spans="1:17" x14ac:dyDescent="0.2">
      <c r="A278" s="35"/>
      <c r="B278" s="123"/>
      <c r="C278" s="123"/>
      <c r="D278" s="123"/>
      <c r="E278" s="123"/>
      <c r="F278" s="123"/>
      <c r="G278" s="123"/>
      <c r="H278" s="123"/>
      <c r="I278" s="123"/>
      <c r="J278" s="123"/>
      <c r="K278" s="123"/>
      <c r="L278" s="123"/>
      <c r="M278" s="123"/>
      <c r="N278" s="123"/>
      <c r="O278" s="124"/>
    </row>
    <row r="279" spans="1:17" ht="93.75" customHeight="1" x14ac:dyDescent="0.25">
      <c r="A279" s="35"/>
      <c r="B279" s="536" t="s">
        <v>698</v>
      </c>
      <c r="C279" s="537"/>
      <c r="D279" s="537"/>
      <c r="E279" s="537"/>
      <c r="F279" s="537"/>
      <c r="G279" s="537"/>
      <c r="H279" s="537"/>
      <c r="I279" s="537"/>
      <c r="J279" s="537"/>
      <c r="K279" s="537"/>
      <c r="L279" s="537"/>
      <c r="M279" s="537"/>
      <c r="N279" s="537"/>
      <c r="O279" s="537"/>
      <c r="P279" s="59"/>
      <c r="Q279" s="59"/>
    </row>
  </sheetData>
  <mergeCells count="245">
    <mergeCell ref="C160:O162"/>
    <mergeCell ref="C222:N222"/>
    <mergeCell ref="B270:O270"/>
    <mergeCell ref="C169:N169"/>
    <mergeCell ref="C170:N170"/>
    <mergeCell ref="C163:N163"/>
    <mergeCell ref="C164:N164"/>
    <mergeCell ref="C202:N202"/>
    <mergeCell ref="C223:N223"/>
    <mergeCell ref="C224:N224"/>
    <mergeCell ref="C225:N225"/>
    <mergeCell ref="B232:B234"/>
    <mergeCell ref="C257:N257"/>
    <mergeCell ref="C258:N258"/>
    <mergeCell ref="C259:N259"/>
    <mergeCell ref="C260:N260"/>
    <mergeCell ref="C261:N261"/>
    <mergeCell ref="C262:N262"/>
    <mergeCell ref="C263:N263"/>
    <mergeCell ref="C245:N245"/>
    <mergeCell ref="C207:N207"/>
    <mergeCell ref="C208:N208"/>
    <mergeCell ref="C209:N209"/>
    <mergeCell ref="C210:N210"/>
    <mergeCell ref="C142:N142"/>
    <mergeCell ref="C145:N145"/>
    <mergeCell ref="C143:N143"/>
    <mergeCell ref="C144:N144"/>
    <mergeCell ref="C147:O149"/>
    <mergeCell ref="C146:O146"/>
    <mergeCell ref="C111:N111"/>
    <mergeCell ref="C112:N112"/>
    <mergeCell ref="C113:N113"/>
    <mergeCell ref="C114:N114"/>
    <mergeCell ref="C115:N115"/>
    <mergeCell ref="C121:O121"/>
    <mergeCell ref="C122:O124"/>
    <mergeCell ref="C129:N129"/>
    <mergeCell ref="C130:N130"/>
    <mergeCell ref="C135:N135"/>
    <mergeCell ref="C82:N82"/>
    <mergeCell ref="C83:N83"/>
    <mergeCell ref="C77:N77"/>
    <mergeCell ref="C78:N78"/>
    <mergeCell ref="C79:N79"/>
    <mergeCell ref="C94:N94"/>
    <mergeCell ref="C95:N95"/>
    <mergeCell ref="C96:N96"/>
    <mergeCell ref="C91:N91"/>
    <mergeCell ref="C92:N92"/>
    <mergeCell ref="C93:N93"/>
    <mergeCell ref="C87:O87"/>
    <mergeCell ref="C25:O25"/>
    <mergeCell ref="B21:G21"/>
    <mergeCell ref="H21:K21"/>
    <mergeCell ref="L21:O21"/>
    <mergeCell ref="C42:N42"/>
    <mergeCell ref="C43:N43"/>
    <mergeCell ref="C44:N44"/>
    <mergeCell ref="C45:N45"/>
    <mergeCell ref="C46:N46"/>
    <mergeCell ref="C35:N35"/>
    <mergeCell ref="C36:N36"/>
    <mergeCell ref="C38:N38"/>
    <mergeCell ref="C39:N39"/>
    <mergeCell ref="C40:N40"/>
    <mergeCell ref="C29:N29"/>
    <mergeCell ref="C37:N37"/>
    <mergeCell ref="C41:N41"/>
    <mergeCell ref="B23:O23"/>
    <mergeCell ref="B30:B34"/>
    <mergeCell ref="C47:N47"/>
    <mergeCell ref="C48:N48"/>
    <mergeCell ref="C75:N75"/>
    <mergeCell ref="C72:N72"/>
    <mergeCell ref="C57:N57"/>
    <mergeCell ref="C73:N73"/>
    <mergeCell ref="C74:N74"/>
    <mergeCell ref="C58:N58"/>
    <mergeCell ref="C59:N59"/>
    <mergeCell ref="C60:N60"/>
    <mergeCell ref="C61:N61"/>
    <mergeCell ref="C67:N67"/>
    <mergeCell ref="C68:N68"/>
    <mergeCell ref="C69:N69"/>
    <mergeCell ref="C70:N70"/>
    <mergeCell ref="C71:N71"/>
    <mergeCell ref="C62:N62"/>
    <mergeCell ref="C63:N63"/>
    <mergeCell ref="C52:O54"/>
    <mergeCell ref="C51:O51"/>
    <mergeCell ref="B195:B207"/>
    <mergeCell ref="B279:O279"/>
    <mergeCell ref="C30:N30"/>
    <mergeCell ref="C31:N31"/>
    <mergeCell ref="C32:N32"/>
    <mergeCell ref="C33:N33"/>
    <mergeCell ref="C34:N34"/>
    <mergeCell ref="C76:N76"/>
    <mergeCell ref="C80:N80"/>
    <mergeCell ref="C64:N64"/>
    <mergeCell ref="C65:N65"/>
    <mergeCell ref="C66:N66"/>
    <mergeCell ref="C84:N84"/>
    <mergeCell ref="C85:N85"/>
    <mergeCell ref="C86:N86"/>
    <mergeCell ref="C81:N81"/>
    <mergeCell ref="C212:N212"/>
    <mergeCell ref="C55:N55"/>
    <mergeCell ref="B264:B267"/>
    <mergeCell ref="B258:B263"/>
    <mergeCell ref="B235:B238"/>
    <mergeCell ref="C56:N56"/>
    <mergeCell ref="C49:N49"/>
    <mergeCell ref="C50:N50"/>
    <mergeCell ref="B51:B54"/>
    <mergeCell ref="B35:B50"/>
    <mergeCell ref="B185:B188"/>
    <mergeCell ref="B169:B184"/>
    <mergeCell ref="B159:B162"/>
    <mergeCell ref="B151:B158"/>
    <mergeCell ref="B190:B193"/>
    <mergeCell ref="B128:B130"/>
    <mergeCell ref="B121:B124"/>
    <mergeCell ref="B115:B118"/>
    <mergeCell ref="B105:B114"/>
    <mergeCell ref="B95:B103"/>
    <mergeCell ref="B92:B94"/>
    <mergeCell ref="B87:B90"/>
    <mergeCell ref="B79:B86"/>
    <mergeCell ref="B56:B78"/>
    <mergeCell ref="B165:B168"/>
    <mergeCell ref="B146:B149"/>
    <mergeCell ref="B140:B145"/>
    <mergeCell ref="B136:B139"/>
    <mergeCell ref="B131:B134"/>
    <mergeCell ref="C201:N201"/>
    <mergeCell ref="C189:N189"/>
    <mergeCell ref="C171:O171"/>
    <mergeCell ref="C166:O168"/>
    <mergeCell ref="C165:O165"/>
    <mergeCell ref="C191:O193"/>
    <mergeCell ref="C190:O190"/>
    <mergeCell ref="C186:O188"/>
    <mergeCell ref="C185:O185"/>
    <mergeCell ref="C180:O182"/>
    <mergeCell ref="C179:O179"/>
    <mergeCell ref="C172:O174"/>
    <mergeCell ref="C195:N195"/>
    <mergeCell ref="L20:O20"/>
    <mergeCell ref="H20:K20"/>
    <mergeCell ref="B20:G20"/>
    <mergeCell ref="B209:B216"/>
    <mergeCell ref="B217:B220"/>
    <mergeCell ref="C194:N194"/>
    <mergeCell ref="C204:O206"/>
    <mergeCell ref="C203:O203"/>
    <mergeCell ref="C197:N197"/>
    <mergeCell ref="C198:N198"/>
    <mergeCell ref="C199:N199"/>
    <mergeCell ref="C200:N200"/>
    <mergeCell ref="C137:O139"/>
    <mergeCell ref="C136:O136"/>
    <mergeCell ref="C132:O134"/>
    <mergeCell ref="C131:O131"/>
    <mergeCell ref="C216:N216"/>
    <mergeCell ref="C152:N152"/>
    <mergeCell ref="C159:O159"/>
    <mergeCell ref="C155:O157"/>
    <mergeCell ref="C154:O154"/>
    <mergeCell ref="C184:N184"/>
    <mergeCell ref="C183:N183"/>
    <mergeCell ref="C178:N178"/>
    <mergeCell ref="B274:O274"/>
    <mergeCell ref="B253:B256"/>
    <mergeCell ref="C226:N226"/>
    <mergeCell ref="B222:B226"/>
    <mergeCell ref="B240:B242"/>
    <mergeCell ref="B243:B252"/>
    <mergeCell ref="C252:N252"/>
    <mergeCell ref="C239:N239"/>
    <mergeCell ref="C240:N240"/>
    <mergeCell ref="C241:N241"/>
    <mergeCell ref="C242:N242"/>
    <mergeCell ref="C243:N243"/>
    <mergeCell ref="C244:N244"/>
    <mergeCell ref="C231:N231"/>
    <mergeCell ref="C232:N232"/>
    <mergeCell ref="C233:N233"/>
    <mergeCell ref="C234:N234"/>
    <mergeCell ref="B227:B230"/>
    <mergeCell ref="B271:O271"/>
    <mergeCell ref="C254:O256"/>
    <mergeCell ref="C253:O253"/>
    <mergeCell ref="C236:O238"/>
    <mergeCell ref="C235:O235"/>
    <mergeCell ref="C228:O230"/>
    <mergeCell ref="C109:N109"/>
    <mergeCell ref="C110:N110"/>
    <mergeCell ref="C227:O227"/>
    <mergeCell ref="C218:O220"/>
    <mergeCell ref="C217:O217"/>
    <mergeCell ref="C265:O267"/>
    <mergeCell ref="C264:O264"/>
    <mergeCell ref="C246:N246"/>
    <mergeCell ref="C247:N247"/>
    <mergeCell ref="C248:N248"/>
    <mergeCell ref="C249:N249"/>
    <mergeCell ref="C250:N250"/>
    <mergeCell ref="C251:N251"/>
    <mergeCell ref="C150:N150"/>
    <mergeCell ref="C151:N151"/>
    <mergeCell ref="C141:N141"/>
    <mergeCell ref="C211:N211"/>
    <mergeCell ref="C213:N213"/>
    <mergeCell ref="C214:N214"/>
    <mergeCell ref="C215:N215"/>
    <mergeCell ref="C221:N221"/>
    <mergeCell ref="C175:N175"/>
    <mergeCell ref="C176:N176"/>
    <mergeCell ref="C177:N177"/>
    <mergeCell ref="C107:N107"/>
    <mergeCell ref="C108:N108"/>
    <mergeCell ref="C196:N196"/>
    <mergeCell ref="C153:N153"/>
    <mergeCell ref="C140:N140"/>
    <mergeCell ref="C158:N158"/>
    <mergeCell ref="C101:O103"/>
    <mergeCell ref="C100:O100"/>
    <mergeCell ref="C88:O90"/>
    <mergeCell ref="C128:N128"/>
    <mergeCell ref="C125:N125"/>
    <mergeCell ref="C126:N126"/>
    <mergeCell ref="C117:N117"/>
    <mergeCell ref="C118:N118"/>
    <mergeCell ref="C119:N119"/>
    <mergeCell ref="C120:N120"/>
    <mergeCell ref="C127:N127"/>
    <mergeCell ref="C98:N98"/>
    <mergeCell ref="C99:N99"/>
    <mergeCell ref="C97:N97"/>
    <mergeCell ref="C116:N116"/>
    <mergeCell ref="C105:N105"/>
    <mergeCell ref="C106:N106"/>
    <mergeCell ref="C104:N104"/>
  </mergeCells>
  <conditionalFormatting sqref="O30:O50">
    <cfRule type="expression" dxfId="829" priority="72">
      <formula>UPPER($O$29)="No"</formula>
    </cfRule>
  </conditionalFormatting>
  <conditionalFormatting sqref="O56:O86">
    <cfRule type="expression" dxfId="828" priority="42">
      <formula>UPPER($O$55)="No"</formula>
    </cfRule>
  </conditionalFormatting>
  <conditionalFormatting sqref="O92:O99">
    <cfRule type="expression" dxfId="827" priority="41">
      <formula>UPPER($O$91)="No"</formula>
    </cfRule>
  </conditionalFormatting>
  <conditionalFormatting sqref="O105:O120">
    <cfRule type="expression" dxfId="826" priority="40">
      <formula>UPPER($O$104)="No"</formula>
    </cfRule>
  </conditionalFormatting>
  <conditionalFormatting sqref="O128:O130">
    <cfRule type="expression" dxfId="825" priority="39">
      <formula>UPPER($O$127)="No"</formula>
    </cfRule>
  </conditionalFormatting>
  <conditionalFormatting sqref="O140:O145">
    <cfRule type="expression" dxfId="824" priority="38">
      <formula>UPPER($O$135)="No"</formula>
    </cfRule>
  </conditionalFormatting>
  <conditionalFormatting sqref="O151:O153 O158">
    <cfRule type="expression" dxfId="823" priority="37">
      <formula>UPPER($O$150)="No"</formula>
    </cfRule>
  </conditionalFormatting>
  <conditionalFormatting sqref="O164 O183:O184 O175:O178 O169:O170">
    <cfRule type="expression" dxfId="822" priority="36">
      <formula>UPPER($O$163)="No"</formula>
    </cfRule>
  </conditionalFormatting>
  <conditionalFormatting sqref="O195:O202 O207">
    <cfRule type="expression" dxfId="821" priority="34">
      <formula>UPPER($O$194)="No"</formula>
    </cfRule>
  </conditionalFormatting>
  <conditionalFormatting sqref="O209:O216">
    <cfRule type="expression" dxfId="820" priority="33">
      <formula>UPPER($O$208)="No"</formula>
    </cfRule>
  </conditionalFormatting>
  <conditionalFormatting sqref="O222:O226">
    <cfRule type="expression" dxfId="819" priority="32">
      <formula>UPPER($O$221)="No"</formula>
    </cfRule>
  </conditionalFormatting>
  <conditionalFormatting sqref="O232:O234">
    <cfRule type="expression" dxfId="818" priority="31">
      <formula>UPPER($O$231)="No"</formula>
    </cfRule>
  </conditionalFormatting>
  <conditionalFormatting sqref="O240:O252">
    <cfRule type="expression" dxfId="817" priority="30">
      <formula>UPPER($O$239)="No"</formula>
    </cfRule>
  </conditionalFormatting>
  <conditionalFormatting sqref="O258:O263">
    <cfRule type="expression" dxfId="816" priority="29">
      <formula>UPPER($O$257)="No"</formula>
    </cfRule>
  </conditionalFormatting>
  <conditionalFormatting sqref="O98:O99">
    <cfRule type="expression" dxfId="815" priority="28">
      <formula>UPPER($O$97)="No"</formula>
    </cfRule>
  </conditionalFormatting>
  <conditionalFormatting sqref="O178">
    <cfRule type="expression" dxfId="814" priority="25">
      <formula>UPPER($O$177)="No"</formula>
    </cfRule>
  </conditionalFormatting>
  <conditionalFormatting sqref="C52:O54">
    <cfRule type="expression" dxfId="813" priority="24">
      <formula>UPPER($O$29)="No"</formula>
    </cfRule>
  </conditionalFormatting>
  <conditionalFormatting sqref="C88:O90">
    <cfRule type="expression" dxfId="812" priority="23">
      <formula>UPPER($O$55)="No"</formula>
    </cfRule>
  </conditionalFormatting>
  <conditionalFormatting sqref="C101:O103">
    <cfRule type="expression" dxfId="811" priority="4">
      <formula>UPPER($O$97)="No"</formula>
    </cfRule>
    <cfRule type="expression" dxfId="810" priority="22">
      <formula>UPPER($O$91)="No"</formula>
    </cfRule>
  </conditionalFormatting>
  <conditionalFormatting sqref="C122:O124">
    <cfRule type="expression" dxfId="809" priority="21">
      <formula>UPPER($O$104)="No"</formula>
    </cfRule>
  </conditionalFormatting>
  <conditionalFormatting sqref="C132:O134">
    <cfRule type="expression" dxfId="808" priority="20">
      <formula>UPPER($O$127)="No"</formula>
    </cfRule>
  </conditionalFormatting>
  <conditionalFormatting sqref="C137:O139 C147:O149">
    <cfRule type="expression" dxfId="807" priority="19">
      <formula>UPPER($O$135)="No"</formula>
    </cfRule>
  </conditionalFormatting>
  <conditionalFormatting sqref="C155:O157 C160:O162">
    <cfRule type="expression" dxfId="806" priority="18">
      <formula>UPPER($O$150)="No"</formula>
    </cfRule>
  </conditionalFormatting>
  <conditionalFormatting sqref="C155:O157">
    <cfRule type="expression" dxfId="805" priority="17">
      <formula>UPPER($O$153)="No"</formula>
    </cfRule>
  </conditionalFormatting>
  <conditionalFormatting sqref="C166:O168 C172:O174 C180:O182 C186:O188">
    <cfRule type="expression" dxfId="804" priority="16">
      <formula>UPPER($O$163)="No"</formula>
    </cfRule>
  </conditionalFormatting>
  <conditionalFormatting sqref="C166:O168">
    <cfRule type="expression" dxfId="803" priority="15">
      <formula>UPPER($O$164)="No"</formula>
    </cfRule>
  </conditionalFormatting>
  <conditionalFormatting sqref="C172:O174">
    <cfRule type="expression" dxfId="802" priority="14">
      <formula>UPPER($O$170)="No"</formula>
    </cfRule>
  </conditionalFormatting>
  <conditionalFormatting sqref="C180:O182">
    <cfRule type="expression" dxfId="801" priority="13">
      <formula>UPPER($O$177)="No"</formula>
    </cfRule>
  </conditionalFormatting>
  <conditionalFormatting sqref="C191:O193">
    <cfRule type="expression" dxfId="800" priority="12">
      <formula>UPPER($O$189)="No"</formula>
    </cfRule>
  </conditionalFormatting>
  <conditionalFormatting sqref="C204:O206">
    <cfRule type="expression" dxfId="799" priority="11">
      <formula>UPPER($O$194)="No"</formula>
    </cfRule>
  </conditionalFormatting>
  <conditionalFormatting sqref="C218:O220">
    <cfRule type="expression" dxfId="798" priority="10">
      <formula>UPPER($O$208)="No"</formula>
    </cfRule>
  </conditionalFormatting>
  <conditionalFormatting sqref="C228:O230">
    <cfRule type="expression" dxfId="797" priority="9">
      <formula>UPPER($O$221)="No"</formula>
    </cfRule>
  </conditionalFormatting>
  <conditionalFormatting sqref="C236:O238">
    <cfRule type="expression" dxfId="796" priority="8">
      <formula>UPPER($O$231)="No"</formula>
    </cfRule>
  </conditionalFormatting>
  <conditionalFormatting sqref="C254:O256">
    <cfRule type="expression" dxfId="795" priority="7">
      <formula>UPPER($O$239)="No"</formula>
    </cfRule>
  </conditionalFormatting>
  <conditionalFormatting sqref="C265:O267">
    <cfRule type="expression" dxfId="794" priority="6">
      <formula>UPPER($O$257)="No"</formula>
    </cfRule>
  </conditionalFormatting>
  <conditionalFormatting sqref="O76">
    <cfRule type="expression" dxfId="793" priority="5">
      <formula>UPPER($O$75)="No"</formula>
    </cfRule>
  </conditionalFormatting>
  <conditionalFormatting sqref="O120">
    <cfRule type="expression" dxfId="792" priority="3">
      <formula>UPPER($O$119)="No"</formula>
    </cfRule>
  </conditionalFormatting>
  <conditionalFormatting sqref="O169:O170 C172:O174 O175:O178 C180:O182 O183:O184 C186:O188">
    <cfRule type="expression" dxfId="791" priority="2">
      <formula>UPPER($O$164)="No"</formula>
    </cfRule>
  </conditionalFormatting>
  <conditionalFormatting sqref="C204:O206 O207">
    <cfRule type="expression" dxfId="790" priority="1">
      <formula>UPPER($O$202)="No"</formula>
    </cfRule>
  </conditionalFormatting>
  <dataValidations count="2">
    <dataValidation type="list" allowBlank="1" showInputMessage="1" showErrorMessage="1" promptTitle="Yes or No" prompt="_x000a_" sqref="O29 O31:O34 O36:O50 O55 O57:O78 O215:O216 O91 O93:O94 O96:O99 O104 O106:O114 O116:O120 O125:O127 O129:O130 O135 O141:O145 O150 O246:O252 O85:O86 O175:O178 O183:O184 O189 O170 O207:O208 O158 O233:O234 O239 O196:O202 O241:O244 O152:O153 O163:O164 O221 O259:O263 O194 O257 O210:O213 O80:O83 O223:O226 O231">
      <formula1>"Yes,No"</formula1>
    </dataValidation>
    <dataValidation type="list" allowBlank="1" showInputMessage="1" showErrorMessage="1" promptTitle="Yes, No or N/A" prompt="_x000a_" sqref="O245 O214 O84">
      <formula1>"Yes,No,N/A"</formula1>
    </dataValidation>
  </dataValidations>
  <pageMargins left="0.39370078740157483" right="0.39370078740157483" top="0.39370078740157483" bottom="0.70866141732283472" header="0.31496062992125984" footer="0"/>
  <pageSetup paperSize="9" scale="63" fitToHeight="0" orientation="portrait" r:id="rId1"/>
  <headerFooter>
    <oddFooter>&amp;LNSQHS Standards Edition 2 Version 1.0 - Standard 7 Blood Management
Page &amp;P of &amp;N&amp;CPrinted copies are uncontrolled&amp;R&amp;G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4"/>
  <sheetViews>
    <sheetView zoomScaleNormal="100" workbookViewId="0"/>
  </sheetViews>
  <sheetFormatPr defaultColWidth="9.140625" defaultRowHeight="12.75" x14ac:dyDescent="0.2"/>
  <cols>
    <col min="1" max="1" width="2.7109375" style="1" customWidth="1"/>
    <col min="2" max="14" width="9.140625" style="1"/>
    <col min="15" max="29" width="15.7109375" style="3" customWidth="1"/>
    <col min="30" max="30" width="2.7109375" style="1" customWidth="1"/>
    <col min="31" max="32" width="10.7109375" style="3" customWidth="1"/>
    <col min="33" max="33" width="11.85546875" style="3" customWidth="1"/>
    <col min="34" max="34" width="11.42578125" style="3" bestFit="1" customWidth="1"/>
    <col min="35" max="16384" width="9.140625" style="1"/>
  </cols>
  <sheetData>
    <row r="1" spans="1:34" x14ac:dyDescent="0.2">
      <c r="A1" s="5"/>
      <c r="B1" s="5"/>
      <c r="C1" s="5"/>
      <c r="D1" s="5"/>
      <c r="E1" s="5"/>
      <c r="F1" s="5"/>
      <c r="G1" s="5"/>
      <c r="H1" s="5"/>
      <c r="I1" s="5"/>
      <c r="J1" s="5"/>
      <c r="K1" s="5"/>
      <c r="L1" s="5"/>
      <c r="M1" s="5"/>
      <c r="N1" s="5"/>
      <c r="O1" s="10"/>
      <c r="P1" s="10"/>
      <c r="Q1" s="10"/>
      <c r="R1" s="10"/>
      <c r="S1" s="10"/>
      <c r="T1" s="10"/>
      <c r="U1" s="10"/>
      <c r="V1" s="10"/>
      <c r="W1" s="10"/>
      <c r="X1" s="10"/>
      <c r="Y1" s="10"/>
      <c r="Z1" s="10"/>
      <c r="AA1" s="10"/>
      <c r="AB1" s="10"/>
      <c r="AC1" s="10"/>
      <c r="AD1" s="5"/>
      <c r="AE1" s="10"/>
      <c r="AF1" s="10"/>
      <c r="AG1" s="10"/>
      <c r="AH1" s="10"/>
    </row>
    <row r="2" spans="1:34" x14ac:dyDescent="0.2">
      <c r="A2" s="5"/>
      <c r="B2" s="5"/>
      <c r="C2" s="5"/>
      <c r="D2" s="5"/>
      <c r="E2" s="5"/>
      <c r="F2" s="5"/>
      <c r="G2" s="5"/>
      <c r="H2" s="5"/>
      <c r="I2" s="5"/>
      <c r="J2" s="5"/>
      <c r="K2" s="5"/>
      <c r="L2" s="5"/>
      <c r="M2" s="5"/>
      <c r="N2" s="5"/>
      <c r="O2" s="10"/>
      <c r="P2" s="10"/>
      <c r="Q2" s="10"/>
      <c r="R2" s="10"/>
      <c r="S2" s="10"/>
      <c r="T2" s="10"/>
      <c r="U2" s="10"/>
      <c r="V2" s="10"/>
      <c r="W2" s="10"/>
      <c r="X2" s="10"/>
      <c r="Y2" s="10"/>
      <c r="Z2" s="10"/>
      <c r="AA2" s="10"/>
      <c r="AB2" s="10"/>
      <c r="AC2" s="10"/>
      <c r="AD2" s="5"/>
      <c r="AE2" s="10"/>
      <c r="AF2" s="10"/>
      <c r="AG2" s="10"/>
      <c r="AH2" s="10"/>
    </row>
    <row r="3" spans="1:34" x14ac:dyDescent="0.2">
      <c r="A3" s="5"/>
      <c r="B3" s="5"/>
      <c r="C3" s="5"/>
      <c r="D3" s="5"/>
      <c r="E3" s="5"/>
      <c r="F3" s="5"/>
      <c r="G3" s="5"/>
      <c r="H3" s="5"/>
      <c r="I3" s="5"/>
      <c r="J3" s="5"/>
      <c r="K3" s="5"/>
      <c r="L3" s="5"/>
      <c r="M3" s="5"/>
      <c r="N3" s="5"/>
      <c r="O3" s="10"/>
      <c r="P3" s="10"/>
      <c r="Q3" s="10"/>
      <c r="R3" s="10"/>
      <c r="S3" s="10"/>
      <c r="T3" s="10"/>
      <c r="U3" s="10"/>
      <c r="V3" s="10"/>
      <c r="W3" s="10"/>
      <c r="X3" s="10"/>
      <c r="Y3" s="10"/>
      <c r="Z3" s="10"/>
      <c r="AA3" s="10"/>
      <c r="AB3" s="10"/>
      <c r="AC3" s="10"/>
      <c r="AD3" s="5"/>
      <c r="AE3" s="10"/>
      <c r="AF3" s="10"/>
      <c r="AG3" s="10"/>
      <c r="AH3" s="10"/>
    </row>
    <row r="4" spans="1:34" x14ac:dyDescent="0.2">
      <c r="A4" s="5"/>
      <c r="B4" s="5"/>
      <c r="C4" s="5"/>
      <c r="D4" s="5"/>
      <c r="E4" s="5"/>
      <c r="F4" s="5"/>
      <c r="G4" s="5"/>
      <c r="H4" s="5"/>
      <c r="I4" s="5"/>
      <c r="J4" s="5"/>
      <c r="K4" s="5"/>
      <c r="L4" s="5"/>
      <c r="M4" s="5"/>
      <c r="N4" s="5"/>
      <c r="O4" s="10"/>
      <c r="P4" s="10"/>
      <c r="Q4" s="10"/>
      <c r="R4" s="10"/>
      <c r="S4" s="10"/>
      <c r="T4" s="10"/>
      <c r="U4" s="10"/>
      <c r="V4" s="10"/>
      <c r="W4" s="10"/>
      <c r="X4" s="10"/>
      <c r="Y4" s="10"/>
      <c r="Z4" s="10"/>
      <c r="AA4" s="10"/>
      <c r="AB4" s="10"/>
      <c r="AC4" s="10"/>
      <c r="AD4" s="5"/>
      <c r="AE4" s="10"/>
      <c r="AF4" s="10"/>
      <c r="AG4" s="10"/>
      <c r="AH4" s="10"/>
    </row>
    <row r="5" spans="1:34" x14ac:dyDescent="0.2">
      <c r="A5" s="5"/>
      <c r="B5" s="5"/>
      <c r="C5" s="5"/>
      <c r="D5" s="5"/>
      <c r="E5" s="5"/>
      <c r="F5" s="5"/>
      <c r="G5" s="5"/>
      <c r="H5" s="5"/>
      <c r="I5" s="5"/>
      <c r="J5" s="5"/>
      <c r="K5" s="5"/>
      <c r="L5" s="5"/>
      <c r="M5" s="5"/>
      <c r="N5" s="5"/>
      <c r="O5" s="10"/>
      <c r="P5" s="10"/>
      <c r="Q5" s="10"/>
      <c r="R5" s="10"/>
      <c r="S5" s="10"/>
      <c r="T5" s="10"/>
      <c r="U5" s="10"/>
      <c r="V5" s="10"/>
      <c r="W5" s="10"/>
      <c r="X5" s="10"/>
      <c r="Y5" s="10"/>
      <c r="Z5" s="10"/>
      <c r="AA5" s="10"/>
      <c r="AB5" s="10"/>
      <c r="AC5" s="10"/>
      <c r="AD5" s="5"/>
      <c r="AE5" s="10"/>
      <c r="AF5" s="10"/>
      <c r="AG5" s="10"/>
      <c r="AH5" s="10"/>
    </row>
    <row r="6" spans="1:34" x14ac:dyDescent="0.2">
      <c r="A6" s="5"/>
      <c r="B6" s="5"/>
      <c r="C6" s="5"/>
      <c r="D6" s="5"/>
      <c r="E6" s="5"/>
      <c r="F6" s="5"/>
      <c r="G6" s="5"/>
      <c r="H6" s="5"/>
      <c r="I6" s="5"/>
      <c r="J6" s="5"/>
      <c r="K6" s="5"/>
      <c r="L6" s="5"/>
      <c r="M6" s="5"/>
      <c r="N6" s="5"/>
      <c r="O6" s="10"/>
      <c r="P6" s="10"/>
      <c r="Q6" s="10"/>
      <c r="R6" s="10"/>
      <c r="S6" s="10"/>
      <c r="T6" s="10"/>
      <c r="U6" s="10"/>
      <c r="V6" s="10"/>
      <c r="W6" s="10"/>
      <c r="X6" s="10"/>
      <c r="Y6" s="10"/>
      <c r="Z6" s="10"/>
      <c r="AA6" s="10"/>
      <c r="AB6" s="10"/>
      <c r="AC6" s="10"/>
      <c r="AD6" s="5"/>
      <c r="AE6" s="10"/>
      <c r="AF6" s="10"/>
      <c r="AG6" s="10"/>
      <c r="AH6" s="10"/>
    </row>
    <row r="7" spans="1:34" x14ac:dyDescent="0.2">
      <c r="A7" s="5"/>
      <c r="B7" s="5"/>
      <c r="C7" s="5"/>
      <c r="D7" s="5"/>
      <c r="E7" s="5"/>
      <c r="F7" s="5"/>
      <c r="G7" s="5"/>
      <c r="H7" s="5"/>
      <c r="I7" s="5"/>
      <c r="J7" s="5"/>
      <c r="K7" s="5"/>
      <c r="L7" s="5"/>
      <c r="M7" s="5"/>
      <c r="N7" s="5"/>
      <c r="O7" s="10"/>
      <c r="P7" s="10"/>
      <c r="Q7" s="10"/>
      <c r="R7" s="10"/>
      <c r="S7" s="10"/>
      <c r="T7" s="10"/>
      <c r="U7" s="10"/>
      <c r="V7" s="10"/>
      <c r="W7" s="10"/>
      <c r="X7" s="10"/>
      <c r="Y7" s="10"/>
      <c r="Z7" s="10"/>
      <c r="AA7" s="10"/>
      <c r="AB7" s="10"/>
      <c r="AC7" s="10"/>
      <c r="AD7" s="5"/>
      <c r="AE7" s="10"/>
      <c r="AF7" s="10"/>
      <c r="AG7" s="10"/>
      <c r="AH7" s="10"/>
    </row>
    <row r="8" spans="1:34" x14ac:dyDescent="0.2">
      <c r="A8" s="5"/>
      <c r="B8" s="5"/>
      <c r="C8" s="5"/>
      <c r="D8" s="5"/>
      <c r="E8" s="5"/>
      <c r="F8" s="5"/>
      <c r="G8" s="5"/>
      <c r="H8" s="5"/>
      <c r="I8" s="5"/>
      <c r="J8" s="5"/>
      <c r="K8" s="5"/>
      <c r="L8" s="5"/>
      <c r="M8" s="5"/>
      <c r="N8" s="5"/>
      <c r="O8" s="10"/>
      <c r="P8" s="10"/>
      <c r="Q8" s="10"/>
      <c r="R8" s="10"/>
      <c r="S8" s="10"/>
      <c r="T8" s="10"/>
      <c r="U8" s="10"/>
      <c r="V8" s="10"/>
      <c r="W8" s="10"/>
      <c r="X8" s="10"/>
      <c r="Y8" s="10"/>
      <c r="Z8" s="10"/>
      <c r="AA8" s="10"/>
      <c r="AB8" s="10"/>
      <c r="AC8" s="10"/>
      <c r="AD8" s="5"/>
      <c r="AE8" s="10"/>
      <c r="AF8" s="10"/>
      <c r="AG8" s="10"/>
      <c r="AH8" s="10"/>
    </row>
    <row r="9" spans="1:34" x14ac:dyDescent="0.2">
      <c r="A9" s="5"/>
      <c r="B9" s="5"/>
      <c r="C9" s="5"/>
      <c r="D9" s="5"/>
      <c r="E9" s="5"/>
      <c r="F9" s="5"/>
      <c r="G9" s="5"/>
      <c r="H9" s="5"/>
      <c r="I9" s="5"/>
      <c r="J9" s="5"/>
      <c r="K9" s="5"/>
      <c r="L9" s="5"/>
      <c r="M9" s="5"/>
      <c r="N9" s="5"/>
      <c r="O9" s="10"/>
      <c r="P9" s="10"/>
      <c r="Q9" s="10"/>
      <c r="R9" s="10"/>
      <c r="S9" s="10"/>
      <c r="T9" s="10"/>
      <c r="U9" s="10"/>
      <c r="V9" s="10"/>
      <c r="W9" s="10"/>
      <c r="X9" s="10"/>
      <c r="Y9" s="10"/>
      <c r="Z9" s="10"/>
      <c r="AA9" s="10"/>
      <c r="AB9" s="10"/>
      <c r="AC9" s="10"/>
      <c r="AD9" s="5"/>
      <c r="AE9" s="10"/>
      <c r="AF9" s="10"/>
      <c r="AG9" s="10"/>
      <c r="AH9" s="10"/>
    </row>
    <row r="10" spans="1:34" ht="14.25" x14ac:dyDescent="0.2">
      <c r="A10" s="5"/>
      <c r="B10" s="8"/>
      <c r="C10" s="5"/>
      <c r="D10" s="5"/>
      <c r="E10" s="5"/>
      <c r="F10" s="5"/>
      <c r="G10" s="5"/>
      <c r="H10" s="5"/>
      <c r="I10" s="5"/>
      <c r="J10" s="5"/>
      <c r="K10" s="5"/>
      <c r="L10" s="5"/>
      <c r="M10" s="5"/>
      <c r="N10" s="5"/>
      <c r="O10" s="10"/>
      <c r="P10" s="10"/>
      <c r="Q10" s="10"/>
      <c r="R10" s="10"/>
      <c r="S10" s="10"/>
      <c r="T10" s="10"/>
      <c r="U10" s="10"/>
      <c r="V10" s="10"/>
      <c r="W10" s="10"/>
      <c r="X10" s="10"/>
      <c r="Y10" s="10"/>
      <c r="Z10" s="10"/>
      <c r="AA10" s="10"/>
      <c r="AB10" s="10"/>
      <c r="AC10" s="10"/>
      <c r="AD10" s="5"/>
      <c r="AE10" s="10"/>
      <c r="AF10" s="10"/>
      <c r="AG10" s="10"/>
      <c r="AH10" s="10"/>
    </row>
    <row r="11" spans="1:34" ht="14.25" x14ac:dyDescent="0.2">
      <c r="A11" s="5"/>
      <c r="B11" s="8"/>
      <c r="C11" s="5"/>
      <c r="D11" s="5"/>
      <c r="E11" s="5"/>
      <c r="F11" s="5"/>
      <c r="G11" s="5"/>
      <c r="H11" s="5"/>
      <c r="I11" s="5"/>
      <c r="J11" s="5"/>
      <c r="K11" s="5"/>
      <c r="L11" s="5"/>
      <c r="M11" s="5"/>
      <c r="N11" s="5"/>
      <c r="O11" s="10"/>
      <c r="P11" s="10"/>
      <c r="Q11" s="10"/>
      <c r="R11" s="10"/>
      <c r="S11" s="10"/>
      <c r="T11" s="10"/>
      <c r="U11" s="10"/>
      <c r="V11" s="10"/>
      <c r="W11" s="10"/>
      <c r="X11" s="10"/>
      <c r="Y11" s="10"/>
      <c r="Z11" s="10"/>
      <c r="AA11" s="10"/>
      <c r="AB11" s="10"/>
      <c r="AC11" s="10"/>
      <c r="AD11" s="5"/>
      <c r="AE11" s="10"/>
      <c r="AF11" s="10"/>
      <c r="AG11" s="10"/>
      <c r="AH11" s="10"/>
    </row>
    <row r="12" spans="1:34" ht="15" x14ac:dyDescent="0.25">
      <c r="A12" s="5"/>
      <c r="B12" s="9"/>
      <c r="C12" s="5"/>
      <c r="D12" s="5"/>
      <c r="E12" s="5"/>
      <c r="F12" s="5"/>
      <c r="G12" s="5"/>
      <c r="H12" s="5"/>
      <c r="I12" s="5"/>
      <c r="J12" s="5"/>
      <c r="K12" s="5"/>
      <c r="L12" s="5"/>
      <c r="M12" s="5"/>
      <c r="N12" s="5"/>
      <c r="O12" s="10"/>
      <c r="P12" s="10"/>
      <c r="Q12" s="10"/>
      <c r="R12" s="10"/>
      <c r="S12" s="10"/>
      <c r="T12" s="10"/>
      <c r="U12" s="10"/>
      <c r="V12" s="10"/>
      <c r="W12" s="10"/>
      <c r="X12" s="10"/>
      <c r="Y12" s="10"/>
      <c r="Z12" s="10"/>
      <c r="AA12" s="10"/>
      <c r="AB12" s="10"/>
      <c r="AC12" s="10"/>
      <c r="AD12" s="5"/>
      <c r="AE12" s="10"/>
      <c r="AF12" s="10"/>
      <c r="AG12" s="10"/>
      <c r="AH12" s="10"/>
    </row>
    <row r="13" spans="1:34" ht="14.25" x14ac:dyDescent="0.2">
      <c r="A13" s="5"/>
      <c r="B13" s="8"/>
      <c r="C13" s="5"/>
      <c r="D13" s="5"/>
      <c r="E13" s="5"/>
      <c r="F13" s="5"/>
      <c r="G13" s="5"/>
      <c r="H13" s="5"/>
      <c r="I13" s="5"/>
      <c r="J13" s="5"/>
      <c r="K13" s="5"/>
      <c r="L13" s="5"/>
      <c r="M13" s="5"/>
      <c r="N13" s="5"/>
      <c r="O13" s="10"/>
      <c r="P13" s="10"/>
      <c r="Q13" s="10"/>
      <c r="R13" s="10"/>
      <c r="S13" s="10"/>
      <c r="T13" s="10"/>
      <c r="U13" s="10"/>
      <c r="V13" s="10"/>
      <c r="W13" s="10"/>
      <c r="X13" s="10"/>
      <c r="Y13" s="10"/>
      <c r="Z13" s="10"/>
      <c r="AA13" s="10"/>
      <c r="AB13" s="10"/>
      <c r="AC13" s="10"/>
      <c r="AD13" s="5"/>
      <c r="AE13" s="10"/>
      <c r="AF13" s="10"/>
      <c r="AG13" s="10"/>
      <c r="AH13" s="10"/>
    </row>
    <row r="14" spans="1:34" x14ac:dyDescent="0.2">
      <c r="A14" s="5"/>
      <c r="B14" s="5"/>
      <c r="C14" s="5"/>
      <c r="D14" s="5"/>
      <c r="E14" s="5"/>
      <c r="F14" s="5"/>
      <c r="G14" s="5"/>
      <c r="H14" s="5"/>
      <c r="I14" s="5"/>
      <c r="J14" s="5"/>
      <c r="K14" s="5"/>
      <c r="L14" s="5"/>
      <c r="M14" s="5"/>
      <c r="N14" s="5"/>
      <c r="O14" s="10"/>
      <c r="P14" s="10"/>
      <c r="Q14" s="10"/>
      <c r="R14" s="10"/>
      <c r="S14" s="10"/>
      <c r="T14" s="10"/>
      <c r="U14" s="10"/>
      <c r="V14" s="10"/>
      <c r="W14" s="10"/>
      <c r="X14" s="10"/>
      <c r="Y14" s="10"/>
      <c r="Z14" s="10"/>
      <c r="AA14" s="10"/>
      <c r="AB14" s="10"/>
      <c r="AC14" s="10"/>
      <c r="AD14" s="5"/>
      <c r="AE14" s="10"/>
      <c r="AF14" s="10"/>
      <c r="AG14" s="10"/>
      <c r="AH14" s="10"/>
    </row>
    <row r="15" spans="1:34" x14ac:dyDescent="0.2">
      <c r="A15" s="5"/>
      <c r="B15" s="5"/>
      <c r="C15" s="5"/>
      <c r="D15" s="5"/>
      <c r="E15" s="5"/>
      <c r="F15" s="5"/>
      <c r="G15" s="5"/>
      <c r="H15" s="5"/>
      <c r="I15" s="5"/>
      <c r="J15" s="5"/>
      <c r="K15" s="5"/>
      <c r="L15" s="5"/>
      <c r="M15" s="5"/>
      <c r="N15" s="5"/>
      <c r="O15" s="10"/>
      <c r="P15" s="10"/>
      <c r="Q15" s="10"/>
      <c r="R15" s="10"/>
      <c r="S15" s="10"/>
      <c r="T15" s="10"/>
      <c r="U15" s="10"/>
      <c r="V15" s="10"/>
      <c r="W15" s="10"/>
      <c r="X15" s="10"/>
      <c r="Y15" s="10"/>
      <c r="Z15" s="10"/>
      <c r="AA15" s="10"/>
      <c r="AB15" s="10"/>
      <c r="AC15" s="10"/>
      <c r="AD15" s="5"/>
      <c r="AE15" s="10"/>
      <c r="AF15" s="10"/>
      <c r="AG15" s="10"/>
      <c r="AH15" s="10"/>
    </row>
    <row r="16" spans="1:34" ht="13.5" thickBot="1" x14ac:dyDescent="0.25">
      <c r="A16" s="5"/>
      <c r="B16" s="5"/>
      <c r="C16" s="5"/>
      <c r="D16" s="5"/>
      <c r="E16" s="5"/>
      <c r="F16" s="5"/>
      <c r="G16" s="5"/>
      <c r="H16" s="5"/>
      <c r="I16" s="5"/>
      <c r="J16" s="5"/>
      <c r="K16" s="5"/>
      <c r="L16" s="5"/>
      <c r="M16" s="5"/>
      <c r="N16" s="5"/>
      <c r="O16" s="126"/>
      <c r="P16" s="10"/>
      <c r="Q16" s="10"/>
      <c r="R16" s="10"/>
      <c r="S16" s="10"/>
      <c r="T16" s="10"/>
      <c r="U16" s="10"/>
      <c r="V16" s="10"/>
      <c r="W16" s="10"/>
      <c r="X16" s="10"/>
      <c r="Y16" s="10"/>
      <c r="Z16" s="10"/>
      <c r="AA16" s="10"/>
      <c r="AB16" s="10"/>
      <c r="AC16" s="10"/>
      <c r="AD16" s="5"/>
      <c r="AE16" s="10"/>
      <c r="AF16" s="10"/>
      <c r="AG16" s="10"/>
      <c r="AH16" s="10"/>
    </row>
    <row r="17" spans="1:34" s="39" customFormat="1" x14ac:dyDescent="0.25">
      <c r="A17" s="41"/>
      <c r="B17" s="501" t="s">
        <v>0</v>
      </c>
      <c r="C17" s="502"/>
      <c r="D17" s="502"/>
      <c r="E17" s="502"/>
      <c r="F17" s="502"/>
      <c r="G17" s="503"/>
      <c r="H17" s="498" t="s">
        <v>1</v>
      </c>
      <c r="I17" s="499"/>
      <c r="J17" s="499"/>
      <c r="K17" s="499"/>
      <c r="L17" s="498" t="s">
        <v>2</v>
      </c>
      <c r="M17" s="499"/>
      <c r="N17" s="500"/>
      <c r="O17" s="127"/>
      <c r="P17" s="41"/>
      <c r="Q17" s="41"/>
      <c r="R17" s="41"/>
      <c r="S17" s="41"/>
      <c r="T17" s="41"/>
      <c r="U17" s="41"/>
      <c r="V17" s="41"/>
      <c r="W17" s="41"/>
      <c r="X17" s="41"/>
      <c r="Y17" s="41"/>
      <c r="Z17" s="41"/>
      <c r="AA17" s="41"/>
      <c r="AB17" s="41"/>
      <c r="AC17" s="41"/>
      <c r="AD17" s="41"/>
      <c r="AE17" s="41"/>
      <c r="AF17" s="41"/>
      <c r="AG17" s="41"/>
      <c r="AH17" s="41"/>
    </row>
    <row r="18" spans="1:34" s="39" customFormat="1" ht="13.5" thickBot="1" x14ac:dyDescent="0.3">
      <c r="A18" s="41"/>
      <c r="B18" s="542"/>
      <c r="C18" s="543"/>
      <c r="D18" s="543"/>
      <c r="E18" s="543"/>
      <c r="F18" s="543"/>
      <c r="G18" s="544"/>
      <c r="H18" s="542"/>
      <c r="I18" s="543"/>
      <c r="J18" s="543"/>
      <c r="K18" s="543"/>
      <c r="L18" s="545"/>
      <c r="M18" s="543"/>
      <c r="N18" s="544"/>
      <c r="O18" s="128"/>
      <c r="P18" s="41"/>
      <c r="Q18" s="41"/>
      <c r="R18" s="41"/>
      <c r="S18" s="41"/>
      <c r="T18" s="41"/>
      <c r="U18" s="41"/>
      <c r="V18" s="41"/>
      <c r="W18" s="41"/>
      <c r="X18" s="41"/>
      <c r="Y18" s="41"/>
      <c r="Z18" s="41"/>
      <c r="AA18" s="41"/>
      <c r="AB18" s="41"/>
      <c r="AC18" s="41"/>
      <c r="AD18" s="41"/>
      <c r="AE18" s="41"/>
      <c r="AF18" s="41"/>
      <c r="AG18" s="41"/>
      <c r="AH18" s="41"/>
    </row>
    <row r="19" spans="1:34" ht="13.5" thickBot="1" x14ac:dyDescent="0.25">
      <c r="A19" s="5"/>
      <c r="B19" s="5"/>
      <c r="C19" s="5"/>
      <c r="D19" s="5"/>
      <c r="E19" s="5"/>
      <c r="F19" s="5"/>
      <c r="G19" s="5"/>
      <c r="H19" s="5"/>
      <c r="I19" s="5"/>
      <c r="J19" s="5"/>
      <c r="K19" s="5"/>
      <c r="L19" s="5"/>
      <c r="M19" s="5"/>
      <c r="N19" s="5"/>
      <c r="O19" s="126"/>
      <c r="P19" s="10"/>
      <c r="Q19" s="10"/>
      <c r="R19" s="10"/>
      <c r="S19" s="10"/>
      <c r="T19" s="10"/>
      <c r="U19" s="10"/>
      <c r="V19" s="10"/>
      <c r="W19" s="10"/>
      <c r="X19" s="10"/>
      <c r="Y19" s="10"/>
      <c r="Z19" s="10"/>
      <c r="AA19" s="10"/>
      <c r="AB19" s="10"/>
      <c r="AC19" s="10"/>
      <c r="AD19" s="5"/>
      <c r="AE19" s="10"/>
      <c r="AF19" s="10"/>
      <c r="AG19" s="10"/>
      <c r="AH19" s="10"/>
    </row>
    <row r="20" spans="1:34" ht="13.5" thickBot="1" x14ac:dyDescent="0.25">
      <c r="A20" s="5"/>
      <c r="B20" s="560" t="s">
        <v>23</v>
      </c>
      <c r="C20" s="561"/>
      <c r="D20" s="561"/>
      <c r="E20" s="561"/>
      <c r="F20" s="561"/>
      <c r="G20" s="561"/>
      <c r="H20" s="561"/>
      <c r="I20" s="561"/>
      <c r="J20" s="561"/>
      <c r="K20" s="561"/>
      <c r="L20" s="561"/>
      <c r="M20" s="561"/>
      <c r="N20" s="562"/>
      <c r="O20" s="126"/>
      <c r="P20" s="10"/>
      <c r="Q20" s="10"/>
      <c r="R20" s="10"/>
      <c r="S20" s="10"/>
      <c r="T20" s="10"/>
      <c r="U20" s="10"/>
      <c r="V20" s="10"/>
      <c r="W20" s="10"/>
      <c r="X20" s="10"/>
      <c r="Y20" s="10"/>
      <c r="Z20" s="10"/>
      <c r="AA20" s="10"/>
      <c r="AB20" s="10"/>
      <c r="AC20" s="10"/>
      <c r="AD20" s="5"/>
      <c r="AE20" s="10"/>
      <c r="AF20" s="10"/>
      <c r="AG20" s="10"/>
      <c r="AH20" s="10"/>
    </row>
    <row r="21" spans="1:34" ht="13.5" thickBot="1" x14ac:dyDescent="0.25">
      <c r="A21" s="5"/>
      <c r="B21" s="563" t="s">
        <v>412</v>
      </c>
      <c r="C21" s="564"/>
      <c r="D21" s="564"/>
      <c r="E21" s="564"/>
      <c r="F21" s="564"/>
      <c r="G21" s="564"/>
      <c r="H21" s="564"/>
      <c r="I21" s="564"/>
      <c r="J21" s="564"/>
      <c r="K21" s="564"/>
      <c r="L21" s="564"/>
      <c r="M21" s="564"/>
      <c r="N21" s="565"/>
      <c r="O21" s="129"/>
      <c r="P21" s="10"/>
      <c r="Q21" s="10"/>
      <c r="R21" s="10"/>
      <c r="S21" s="10"/>
      <c r="T21" s="10"/>
      <c r="U21" s="10"/>
      <c r="V21" s="10"/>
      <c r="W21" s="10"/>
      <c r="X21" s="10"/>
      <c r="Y21" s="10"/>
      <c r="Z21" s="10"/>
      <c r="AA21" s="10"/>
      <c r="AB21" s="10"/>
      <c r="AC21" s="10"/>
      <c r="AD21" s="5"/>
      <c r="AE21" s="10"/>
      <c r="AF21" s="10"/>
      <c r="AG21" s="10"/>
      <c r="AH21" s="10"/>
    </row>
    <row r="22" spans="1:34" ht="13.5" thickBot="1" x14ac:dyDescent="0.25">
      <c r="A22" s="5"/>
      <c r="B22" s="5"/>
      <c r="C22" s="5"/>
      <c r="D22" s="5"/>
      <c r="E22" s="5"/>
      <c r="F22" s="5"/>
      <c r="G22" s="5"/>
      <c r="H22" s="5"/>
      <c r="I22" s="5"/>
      <c r="J22" s="5"/>
      <c r="K22" s="5"/>
      <c r="L22" s="5"/>
      <c r="M22" s="5"/>
      <c r="N22" s="5"/>
      <c r="O22" s="10"/>
      <c r="P22" s="10"/>
      <c r="Q22" s="10"/>
      <c r="R22" s="10"/>
      <c r="S22" s="10"/>
      <c r="T22" s="10"/>
      <c r="U22" s="10"/>
      <c r="V22" s="10"/>
      <c r="W22" s="10"/>
      <c r="X22" s="10"/>
      <c r="Y22" s="10"/>
      <c r="Z22" s="10"/>
      <c r="AA22" s="10"/>
      <c r="AB22" s="10"/>
      <c r="AC22" s="10"/>
      <c r="AD22" s="5"/>
      <c r="AE22" s="10"/>
      <c r="AF22" s="10"/>
      <c r="AG22" s="10"/>
      <c r="AH22" s="10"/>
    </row>
    <row r="23" spans="1:34" ht="36.75" customHeight="1" thickBot="1" x14ac:dyDescent="0.25">
      <c r="A23" s="5"/>
      <c r="B23" s="4" t="s">
        <v>62</v>
      </c>
      <c r="C23" s="566" t="s">
        <v>344</v>
      </c>
      <c r="D23" s="566"/>
      <c r="E23" s="566"/>
      <c r="F23" s="566"/>
      <c r="G23" s="566"/>
      <c r="H23" s="566"/>
      <c r="I23" s="566"/>
      <c r="J23" s="566"/>
      <c r="K23" s="566"/>
      <c r="L23" s="566"/>
      <c r="M23" s="566"/>
      <c r="N23" s="567"/>
      <c r="O23" s="130"/>
      <c r="P23" s="10"/>
      <c r="Q23" s="10"/>
      <c r="R23" s="10"/>
      <c r="S23" s="10"/>
      <c r="T23" s="10"/>
      <c r="U23" s="10"/>
      <c r="V23" s="10"/>
      <c r="W23" s="10"/>
      <c r="X23" s="10"/>
      <c r="Y23" s="10"/>
      <c r="Z23" s="10"/>
      <c r="AA23" s="10"/>
      <c r="AB23" s="10"/>
      <c r="AC23" s="10"/>
      <c r="AD23" s="5"/>
      <c r="AE23" s="10"/>
      <c r="AF23" s="10"/>
      <c r="AG23" s="10"/>
      <c r="AH23" s="10"/>
    </row>
    <row r="24" spans="1:34" x14ac:dyDescent="0.2">
      <c r="A24" s="5"/>
      <c r="B24" s="5"/>
      <c r="C24" s="5"/>
      <c r="D24" s="5"/>
      <c r="E24" s="5"/>
      <c r="F24" s="5"/>
      <c r="G24" s="5"/>
      <c r="H24" s="5"/>
      <c r="I24" s="5"/>
      <c r="J24" s="5"/>
      <c r="K24" s="5"/>
      <c r="L24" s="5"/>
      <c r="M24" s="5"/>
      <c r="N24" s="5"/>
      <c r="O24" s="10"/>
      <c r="P24" s="10"/>
      <c r="Q24" s="10"/>
      <c r="R24" s="10"/>
      <c r="S24" s="10"/>
      <c r="T24" s="10"/>
      <c r="U24" s="10"/>
      <c r="V24" s="10"/>
      <c r="W24" s="10"/>
      <c r="X24" s="10"/>
      <c r="Y24" s="10"/>
      <c r="Z24" s="10"/>
      <c r="AA24" s="10"/>
      <c r="AB24" s="10"/>
      <c r="AC24" s="10"/>
      <c r="AD24" s="5"/>
      <c r="AE24" s="10"/>
      <c r="AF24" s="10"/>
      <c r="AG24" s="10"/>
      <c r="AH24" s="10"/>
    </row>
    <row r="25" spans="1:34" ht="13.5" thickBot="1" x14ac:dyDescent="0.25">
      <c r="A25" s="122"/>
      <c r="B25" s="5"/>
      <c r="C25" s="5"/>
      <c r="D25" s="5"/>
      <c r="E25" s="5"/>
      <c r="F25" s="5"/>
      <c r="G25" s="5"/>
      <c r="H25" s="5"/>
      <c r="I25" s="5"/>
      <c r="J25" s="5"/>
      <c r="K25" s="5"/>
      <c r="L25" s="5"/>
      <c r="M25" s="5"/>
      <c r="N25" s="5"/>
      <c r="O25" s="10"/>
      <c r="P25" s="10"/>
      <c r="Q25" s="10"/>
      <c r="R25" s="10"/>
      <c r="S25" s="10"/>
      <c r="T25" s="10"/>
      <c r="U25" s="10"/>
      <c r="V25" s="10"/>
      <c r="W25" s="10"/>
      <c r="X25" s="10"/>
      <c r="Y25" s="10"/>
      <c r="Z25" s="10"/>
      <c r="AA25" s="10"/>
      <c r="AB25" s="10"/>
      <c r="AC25" s="10"/>
      <c r="AD25" s="5"/>
      <c r="AE25" s="10"/>
      <c r="AF25" s="10"/>
      <c r="AG25" s="10"/>
      <c r="AH25" s="10"/>
    </row>
    <row r="26" spans="1:34" ht="39" thickBot="1" x14ac:dyDescent="0.25">
      <c r="A26" s="122"/>
      <c r="B26" s="19" t="s">
        <v>11</v>
      </c>
      <c r="C26" s="20"/>
      <c r="D26" s="20"/>
      <c r="E26" s="20"/>
      <c r="F26" s="20"/>
      <c r="G26" s="20"/>
      <c r="H26" s="20"/>
      <c r="I26" s="20"/>
      <c r="J26" s="20"/>
      <c r="K26" s="20"/>
      <c r="L26" s="20"/>
      <c r="M26" s="20"/>
      <c r="N26" s="20"/>
      <c r="O26" s="21" t="s">
        <v>5</v>
      </c>
      <c r="P26" s="21" t="s">
        <v>6</v>
      </c>
      <c r="Q26" s="21" t="s">
        <v>7</v>
      </c>
      <c r="R26" s="21" t="s">
        <v>8</v>
      </c>
      <c r="S26" s="21" t="s">
        <v>9</v>
      </c>
      <c r="T26" s="21" t="s">
        <v>12</v>
      </c>
      <c r="U26" s="21" t="s">
        <v>13</v>
      </c>
      <c r="V26" s="21" t="s">
        <v>14</v>
      </c>
      <c r="W26" s="21" t="s">
        <v>15</v>
      </c>
      <c r="X26" s="21" t="s">
        <v>16</v>
      </c>
      <c r="Y26" s="21" t="s">
        <v>49</v>
      </c>
      <c r="Z26" s="21" t="s">
        <v>50</v>
      </c>
      <c r="AA26" s="21" t="s">
        <v>51</v>
      </c>
      <c r="AB26" s="21" t="s">
        <v>52</v>
      </c>
      <c r="AC26" s="22" t="s">
        <v>53</v>
      </c>
      <c r="AD26" s="5"/>
      <c r="AE26" s="25" t="s">
        <v>56</v>
      </c>
      <c r="AF26" s="26" t="s">
        <v>57</v>
      </c>
      <c r="AG26" s="26" t="s">
        <v>58</v>
      </c>
      <c r="AH26" s="27" t="s">
        <v>20</v>
      </c>
    </row>
    <row r="27" spans="1:34" ht="12.75" customHeight="1" thickBot="1" x14ac:dyDescent="0.25">
      <c r="A27" s="122"/>
      <c r="B27" s="120"/>
      <c r="C27" s="121"/>
      <c r="D27" s="121"/>
      <c r="E27" s="121"/>
      <c r="F27" s="121"/>
      <c r="G27" s="121"/>
      <c r="H27" s="121"/>
      <c r="I27" s="121"/>
      <c r="J27" s="121"/>
      <c r="K27" s="121"/>
      <c r="L27" s="121"/>
      <c r="M27" s="121"/>
      <c r="N27" s="175" t="s">
        <v>10</v>
      </c>
      <c r="O27" s="176"/>
      <c r="P27" s="176"/>
      <c r="Q27" s="176"/>
      <c r="R27" s="176"/>
      <c r="S27" s="176"/>
      <c r="T27" s="176"/>
      <c r="U27" s="176"/>
      <c r="V27" s="176"/>
      <c r="W27" s="176"/>
      <c r="X27" s="176"/>
      <c r="Y27" s="176"/>
      <c r="Z27" s="176"/>
      <c r="AA27" s="176"/>
      <c r="AB27" s="176"/>
      <c r="AC27" s="177"/>
      <c r="AD27" s="5"/>
      <c r="AE27" s="569"/>
      <c r="AF27" s="570"/>
      <c r="AG27" s="570"/>
      <c r="AH27" s="571"/>
    </row>
    <row r="28" spans="1:34" ht="25.5" customHeight="1" x14ac:dyDescent="0.2">
      <c r="A28" s="5"/>
      <c r="B28" s="6">
        <v>1</v>
      </c>
      <c r="C28" s="568" t="s">
        <v>65</v>
      </c>
      <c r="D28" s="568"/>
      <c r="E28" s="568"/>
      <c r="F28" s="568"/>
      <c r="G28" s="568"/>
      <c r="H28" s="568"/>
      <c r="I28" s="568"/>
      <c r="J28" s="568"/>
      <c r="K28" s="568"/>
      <c r="L28" s="568"/>
      <c r="M28" s="568"/>
      <c r="N28" s="568"/>
      <c r="O28" s="14"/>
      <c r="P28" s="14"/>
      <c r="Q28" s="14"/>
      <c r="R28" s="14"/>
      <c r="S28" s="14"/>
      <c r="T28" s="14"/>
      <c r="U28" s="14"/>
      <c r="V28" s="14"/>
      <c r="W28" s="14"/>
      <c r="X28" s="14"/>
      <c r="Y28" s="14"/>
      <c r="Z28" s="14"/>
      <c r="AA28" s="14"/>
      <c r="AB28" s="14"/>
      <c r="AC28" s="15"/>
      <c r="AD28" s="5"/>
      <c r="AE28" s="16">
        <f>COUNTIF(O28:AC28,"1")</f>
        <v>0</v>
      </c>
      <c r="AF28" s="17">
        <f>COUNTIF(O28:AC28,"0")</f>
        <v>0</v>
      </c>
      <c r="AG28" s="17">
        <f>SUM(AE28:AF28)</f>
        <v>0</v>
      </c>
      <c r="AH28" s="18" t="str">
        <f>IF(AG28=0," ",SUM(AE28/AG28))</f>
        <v xml:space="preserve"> </v>
      </c>
    </row>
    <row r="29" spans="1:34" ht="12.75" customHeight="1" x14ac:dyDescent="0.2">
      <c r="A29" s="5"/>
      <c r="B29" s="574">
        <v>1.1000000000000001</v>
      </c>
      <c r="C29" s="448" t="s">
        <v>501</v>
      </c>
      <c r="D29" s="581"/>
      <c r="E29" s="581"/>
      <c r="F29" s="581"/>
      <c r="G29" s="581"/>
      <c r="H29" s="581"/>
      <c r="I29" s="581"/>
      <c r="J29" s="581"/>
      <c r="K29" s="581"/>
      <c r="L29" s="581"/>
      <c r="M29" s="581"/>
      <c r="N29" s="577"/>
      <c r="O29" s="577"/>
      <c r="P29" s="592"/>
      <c r="Q29" s="592"/>
      <c r="R29" s="592"/>
      <c r="S29" s="592"/>
      <c r="T29" s="592"/>
      <c r="U29" s="592"/>
      <c r="V29" s="592"/>
      <c r="W29" s="592"/>
      <c r="X29" s="592"/>
      <c r="Y29" s="592"/>
      <c r="Z29" s="592"/>
      <c r="AA29" s="592"/>
      <c r="AB29" s="592"/>
      <c r="AC29" s="595"/>
      <c r="AD29" s="5"/>
      <c r="AE29" s="586"/>
      <c r="AF29" s="587"/>
      <c r="AG29" s="587"/>
      <c r="AH29" s="588"/>
    </row>
    <row r="30" spans="1:34" ht="15" customHeight="1" x14ac:dyDescent="0.2">
      <c r="A30" s="5"/>
      <c r="B30" s="575"/>
      <c r="C30" s="582"/>
      <c r="D30" s="583"/>
      <c r="E30" s="583"/>
      <c r="F30" s="583"/>
      <c r="G30" s="583"/>
      <c r="H30" s="583"/>
      <c r="I30" s="583"/>
      <c r="J30" s="583"/>
      <c r="K30" s="583"/>
      <c r="L30" s="583"/>
      <c r="M30" s="583"/>
      <c r="N30" s="578"/>
      <c r="O30" s="578"/>
      <c r="P30" s="593"/>
      <c r="Q30" s="593"/>
      <c r="R30" s="593"/>
      <c r="S30" s="593"/>
      <c r="T30" s="593"/>
      <c r="U30" s="593"/>
      <c r="V30" s="593"/>
      <c r="W30" s="593"/>
      <c r="X30" s="593"/>
      <c r="Y30" s="593"/>
      <c r="Z30" s="593"/>
      <c r="AA30" s="593"/>
      <c r="AB30" s="593"/>
      <c r="AC30" s="596"/>
      <c r="AD30" s="5"/>
      <c r="AE30" s="589"/>
      <c r="AF30" s="590"/>
      <c r="AG30" s="590"/>
      <c r="AH30" s="591"/>
    </row>
    <row r="31" spans="1:34" ht="12.75" customHeight="1" x14ac:dyDescent="0.2">
      <c r="A31" s="5"/>
      <c r="B31" s="575"/>
      <c r="C31" s="582"/>
      <c r="D31" s="583"/>
      <c r="E31" s="583"/>
      <c r="F31" s="583"/>
      <c r="G31" s="583"/>
      <c r="H31" s="583"/>
      <c r="I31" s="583"/>
      <c r="J31" s="583"/>
      <c r="K31" s="583"/>
      <c r="L31" s="583"/>
      <c r="M31" s="583"/>
      <c r="N31" s="578"/>
      <c r="O31" s="578"/>
      <c r="P31" s="593"/>
      <c r="Q31" s="593"/>
      <c r="R31" s="593"/>
      <c r="S31" s="593"/>
      <c r="T31" s="593"/>
      <c r="U31" s="593"/>
      <c r="V31" s="593"/>
      <c r="W31" s="593"/>
      <c r="X31" s="593"/>
      <c r="Y31" s="593"/>
      <c r="Z31" s="593"/>
      <c r="AA31" s="593"/>
      <c r="AB31" s="593"/>
      <c r="AC31" s="596"/>
      <c r="AD31" s="5"/>
      <c r="AE31" s="589"/>
      <c r="AF31" s="590"/>
      <c r="AG31" s="590"/>
      <c r="AH31" s="591"/>
    </row>
    <row r="32" spans="1:34" ht="15.75" customHeight="1" thickBot="1" x14ac:dyDescent="0.25">
      <c r="A32" s="5"/>
      <c r="B32" s="576"/>
      <c r="C32" s="584"/>
      <c r="D32" s="585"/>
      <c r="E32" s="585"/>
      <c r="F32" s="585"/>
      <c r="G32" s="585"/>
      <c r="H32" s="585"/>
      <c r="I32" s="585"/>
      <c r="J32" s="585"/>
      <c r="K32" s="585"/>
      <c r="L32" s="585"/>
      <c r="M32" s="585"/>
      <c r="N32" s="579"/>
      <c r="O32" s="579"/>
      <c r="P32" s="594"/>
      <c r="Q32" s="594"/>
      <c r="R32" s="594"/>
      <c r="S32" s="594"/>
      <c r="T32" s="594"/>
      <c r="U32" s="594"/>
      <c r="V32" s="594"/>
      <c r="W32" s="594"/>
      <c r="X32" s="594"/>
      <c r="Y32" s="594"/>
      <c r="Z32" s="594"/>
      <c r="AA32" s="594"/>
      <c r="AB32" s="594"/>
      <c r="AC32" s="597"/>
      <c r="AD32" s="5"/>
      <c r="AE32" s="569"/>
      <c r="AF32" s="570"/>
      <c r="AG32" s="570"/>
      <c r="AH32" s="571"/>
    </row>
    <row r="33" spans="1:34" x14ac:dyDescent="0.2">
      <c r="A33" s="5"/>
      <c r="B33" s="5"/>
      <c r="C33" s="5"/>
      <c r="D33" s="5"/>
      <c r="E33" s="5"/>
      <c r="F33" s="5"/>
      <c r="G33" s="5"/>
      <c r="H33" s="5"/>
      <c r="I33" s="5"/>
      <c r="J33" s="5"/>
      <c r="K33" s="5"/>
      <c r="L33" s="5"/>
      <c r="M33" s="5"/>
      <c r="N33" s="5"/>
      <c r="O33" s="10"/>
      <c r="P33" s="10"/>
      <c r="Q33" s="10"/>
      <c r="R33" s="10"/>
      <c r="S33" s="10"/>
      <c r="T33" s="10"/>
      <c r="U33" s="10"/>
      <c r="V33" s="10"/>
      <c r="W33" s="10"/>
      <c r="X33" s="10"/>
      <c r="Y33" s="10"/>
      <c r="Z33" s="10"/>
      <c r="AA33" s="10"/>
      <c r="AB33" s="10"/>
      <c r="AC33" s="10"/>
      <c r="AD33" s="5"/>
      <c r="AE33" s="10"/>
      <c r="AF33" s="10"/>
      <c r="AG33" s="10"/>
      <c r="AH33" s="10"/>
    </row>
    <row r="34" spans="1:34" ht="13.5" thickBot="1" x14ac:dyDescent="0.25">
      <c r="A34" s="5"/>
      <c r="B34" s="5"/>
      <c r="C34" s="5"/>
      <c r="D34" s="5"/>
      <c r="E34" s="5"/>
      <c r="F34" s="5"/>
      <c r="G34" s="5"/>
      <c r="H34" s="5"/>
      <c r="I34" s="5"/>
      <c r="J34" s="5"/>
      <c r="K34" s="5"/>
      <c r="L34" s="5"/>
      <c r="M34" s="5"/>
      <c r="N34" s="5"/>
      <c r="O34" s="10"/>
      <c r="P34" s="10"/>
      <c r="Q34" s="10"/>
      <c r="R34" s="10"/>
      <c r="S34" s="10"/>
      <c r="T34" s="10"/>
      <c r="U34" s="10"/>
      <c r="V34" s="10"/>
      <c r="W34" s="10"/>
      <c r="X34" s="10"/>
      <c r="Y34" s="10"/>
      <c r="Z34" s="10"/>
      <c r="AA34" s="10"/>
      <c r="AB34" s="10"/>
      <c r="AC34" s="10"/>
      <c r="AD34" s="5"/>
      <c r="AE34" s="10"/>
      <c r="AF34" s="10"/>
      <c r="AG34" s="10"/>
      <c r="AH34" s="10"/>
    </row>
    <row r="35" spans="1:34" s="2" customFormat="1" ht="27" customHeight="1" x14ac:dyDescent="0.25">
      <c r="A35" s="125"/>
      <c r="B35" s="550" t="s">
        <v>439</v>
      </c>
      <c r="C35" s="572"/>
      <c r="D35" s="572"/>
      <c r="E35" s="572"/>
      <c r="F35" s="572"/>
      <c r="G35" s="572"/>
      <c r="H35" s="572"/>
      <c r="I35" s="572"/>
      <c r="J35" s="572"/>
      <c r="K35" s="572"/>
      <c r="L35" s="572"/>
      <c r="M35" s="572"/>
      <c r="N35" s="573"/>
      <c r="O35" s="131"/>
      <c r="P35" s="131"/>
      <c r="Q35" s="131"/>
      <c r="R35" s="125"/>
      <c r="S35" s="125"/>
      <c r="T35" s="125"/>
      <c r="U35" s="125"/>
      <c r="V35" s="125"/>
      <c r="W35" s="125"/>
      <c r="X35" s="125"/>
      <c r="Y35" s="125"/>
      <c r="Z35" s="125"/>
      <c r="AA35" s="125"/>
      <c r="AB35" s="125"/>
      <c r="AC35" s="125"/>
      <c r="AD35" s="125"/>
      <c r="AE35" s="125"/>
      <c r="AF35" s="125"/>
      <c r="AG35" s="125"/>
      <c r="AH35" s="125"/>
    </row>
    <row r="36" spans="1:34" s="2" customFormat="1" ht="77.25" customHeight="1" thickBot="1" x14ac:dyDescent="0.3">
      <c r="A36" s="125"/>
      <c r="B36" s="480" t="s">
        <v>697</v>
      </c>
      <c r="C36" s="481"/>
      <c r="D36" s="481"/>
      <c r="E36" s="481"/>
      <c r="F36" s="481"/>
      <c r="G36" s="481"/>
      <c r="H36" s="481"/>
      <c r="I36" s="481"/>
      <c r="J36" s="481"/>
      <c r="K36" s="481"/>
      <c r="L36" s="481"/>
      <c r="M36" s="481"/>
      <c r="N36" s="482"/>
      <c r="O36" s="10"/>
      <c r="P36" s="125"/>
      <c r="Q36" s="125"/>
      <c r="R36" s="125"/>
      <c r="S36" s="125"/>
      <c r="T36" s="125"/>
      <c r="U36" s="125"/>
      <c r="V36" s="125"/>
      <c r="W36" s="125"/>
      <c r="X36" s="125"/>
      <c r="Y36" s="125"/>
      <c r="Z36" s="125"/>
      <c r="AA36" s="125"/>
      <c r="AB36" s="125"/>
      <c r="AC36" s="125"/>
      <c r="AD36" s="125"/>
      <c r="AE36" s="125"/>
      <c r="AF36" s="125"/>
      <c r="AG36" s="125"/>
      <c r="AH36" s="125"/>
    </row>
    <row r="37" spans="1:34" s="2" customFormat="1" x14ac:dyDescent="0.2">
      <c r="A37" s="125"/>
      <c r="B37" s="5"/>
      <c r="C37" s="5"/>
      <c r="D37" s="5"/>
      <c r="E37" s="5"/>
      <c r="F37" s="5"/>
      <c r="G37" s="5"/>
      <c r="H37" s="5"/>
      <c r="I37" s="5"/>
      <c r="J37" s="5"/>
      <c r="K37" s="5"/>
      <c r="L37" s="5"/>
      <c r="M37" s="5"/>
      <c r="N37" s="5"/>
      <c r="O37" s="10"/>
      <c r="P37" s="125"/>
      <c r="Q37" s="125"/>
      <c r="R37" s="125"/>
      <c r="S37" s="125"/>
      <c r="T37" s="125"/>
      <c r="U37" s="125"/>
      <c r="V37" s="125"/>
      <c r="W37" s="125"/>
      <c r="X37" s="125"/>
      <c r="Y37" s="125"/>
      <c r="Z37" s="125"/>
      <c r="AA37" s="125"/>
      <c r="AB37" s="125"/>
      <c r="AC37" s="125"/>
      <c r="AD37" s="125"/>
      <c r="AE37" s="125"/>
      <c r="AF37" s="125"/>
      <c r="AG37" s="125"/>
      <c r="AH37" s="125"/>
    </row>
    <row r="38" spans="1:34" s="2" customFormat="1" x14ac:dyDescent="0.2">
      <c r="A38" s="125"/>
      <c r="B38" s="5"/>
      <c r="C38" s="5"/>
      <c r="D38" s="5"/>
      <c r="E38" s="5"/>
      <c r="F38" s="5"/>
      <c r="G38" s="5"/>
      <c r="H38" s="5"/>
      <c r="I38" s="5"/>
      <c r="J38" s="5"/>
      <c r="K38" s="5"/>
      <c r="L38" s="5"/>
      <c r="M38" s="5"/>
      <c r="N38" s="5"/>
      <c r="O38" s="10"/>
      <c r="P38" s="125"/>
      <c r="Q38" s="125"/>
      <c r="R38" s="125"/>
      <c r="S38" s="125"/>
      <c r="T38" s="125"/>
      <c r="U38" s="125"/>
      <c r="V38" s="125"/>
      <c r="W38" s="125"/>
      <c r="X38" s="125"/>
      <c r="Y38" s="125"/>
      <c r="Z38" s="125"/>
      <c r="AA38" s="125"/>
      <c r="AB38" s="125"/>
      <c r="AC38" s="125"/>
      <c r="AD38" s="125"/>
      <c r="AE38" s="125"/>
      <c r="AF38" s="125"/>
      <c r="AG38" s="125"/>
      <c r="AH38" s="125"/>
    </row>
    <row r="39" spans="1:34" s="2" customFormat="1" x14ac:dyDescent="0.25">
      <c r="A39" s="125"/>
      <c r="B39" s="580" t="s">
        <v>339</v>
      </c>
      <c r="C39" s="580"/>
      <c r="D39" s="580"/>
      <c r="E39" s="580"/>
      <c r="F39" s="580"/>
      <c r="G39" s="580"/>
      <c r="H39" s="580"/>
      <c r="I39" s="580"/>
      <c r="J39" s="580"/>
      <c r="K39" s="580"/>
      <c r="L39" s="580"/>
      <c r="M39" s="580"/>
      <c r="N39" s="580"/>
      <c r="O39" s="125"/>
      <c r="P39" s="125"/>
      <c r="Q39" s="125"/>
      <c r="R39" s="125"/>
      <c r="S39" s="125"/>
      <c r="T39" s="125"/>
      <c r="U39" s="125"/>
      <c r="V39" s="125"/>
      <c r="W39" s="125"/>
      <c r="X39" s="125"/>
      <c r="Y39" s="125"/>
      <c r="Z39" s="125"/>
      <c r="AA39" s="125"/>
      <c r="AB39" s="125"/>
      <c r="AC39" s="125"/>
      <c r="AD39" s="125"/>
      <c r="AE39" s="125"/>
      <c r="AF39" s="125"/>
      <c r="AG39" s="125"/>
      <c r="AH39" s="125"/>
    </row>
    <row r="40" spans="1:34" s="2" customFormat="1" x14ac:dyDescent="0.2">
      <c r="A40" s="125"/>
      <c r="B40" s="5"/>
      <c r="C40" s="5"/>
      <c r="D40" s="5"/>
      <c r="E40" s="5"/>
      <c r="F40" s="5"/>
      <c r="G40" s="5"/>
      <c r="H40" s="5"/>
      <c r="I40" s="5"/>
      <c r="J40" s="5"/>
      <c r="K40" s="5"/>
      <c r="L40" s="5"/>
      <c r="M40" s="5"/>
      <c r="N40" s="5"/>
      <c r="O40" s="10"/>
      <c r="P40" s="125"/>
      <c r="Q40" s="125"/>
      <c r="R40" s="125"/>
      <c r="S40" s="125"/>
      <c r="T40" s="125"/>
      <c r="U40" s="125"/>
      <c r="V40" s="125"/>
      <c r="W40" s="125"/>
      <c r="X40" s="125"/>
      <c r="Y40" s="125"/>
      <c r="Z40" s="125"/>
      <c r="AA40" s="125"/>
      <c r="AB40" s="125"/>
      <c r="AC40" s="125"/>
      <c r="AD40" s="125"/>
      <c r="AE40" s="125"/>
      <c r="AF40" s="125"/>
      <c r="AG40" s="125"/>
      <c r="AH40" s="125"/>
    </row>
    <row r="41" spans="1:34" s="2" customFormat="1" x14ac:dyDescent="0.2">
      <c r="A41" s="125"/>
      <c r="B41" s="5"/>
      <c r="C41" s="5"/>
      <c r="D41" s="5"/>
      <c r="E41" s="5"/>
      <c r="F41" s="5"/>
      <c r="G41" s="5"/>
      <c r="H41" s="5"/>
      <c r="I41" s="5"/>
      <c r="J41" s="5"/>
      <c r="K41" s="5"/>
      <c r="L41" s="5"/>
      <c r="M41" s="5"/>
      <c r="N41" s="5"/>
      <c r="O41" s="10"/>
      <c r="P41" s="125"/>
      <c r="Q41" s="125"/>
      <c r="R41" s="125"/>
      <c r="S41" s="125"/>
      <c r="T41" s="125"/>
      <c r="U41" s="125"/>
      <c r="V41" s="125"/>
      <c r="W41" s="125"/>
      <c r="X41" s="125"/>
      <c r="Y41" s="125"/>
      <c r="Z41" s="125"/>
      <c r="AA41" s="125"/>
      <c r="AB41" s="125"/>
      <c r="AC41" s="125"/>
      <c r="AD41" s="125"/>
      <c r="AE41" s="125"/>
      <c r="AF41" s="125"/>
      <c r="AG41" s="125"/>
      <c r="AH41" s="125"/>
    </row>
    <row r="42" spans="1:34" s="2" customFormat="1" x14ac:dyDescent="0.2">
      <c r="A42" s="125"/>
      <c r="B42" s="5"/>
      <c r="C42" s="5"/>
      <c r="D42" s="5"/>
      <c r="E42" s="5"/>
      <c r="F42" s="5"/>
      <c r="G42" s="5"/>
      <c r="H42" s="5"/>
      <c r="I42" s="5"/>
      <c r="J42" s="5"/>
      <c r="K42" s="5"/>
      <c r="L42" s="5"/>
      <c r="M42" s="5"/>
      <c r="N42" s="5"/>
      <c r="O42" s="10"/>
      <c r="P42" s="125"/>
      <c r="Q42" s="125"/>
      <c r="R42" s="125"/>
      <c r="S42" s="125"/>
      <c r="T42" s="125"/>
      <c r="U42" s="125"/>
      <c r="V42" s="125"/>
      <c r="W42" s="125"/>
      <c r="X42" s="125"/>
      <c r="Y42" s="125"/>
      <c r="Z42" s="125"/>
      <c r="AA42" s="125"/>
      <c r="AB42" s="125"/>
      <c r="AC42" s="125"/>
      <c r="AD42" s="125"/>
      <c r="AE42" s="125"/>
      <c r="AF42" s="125"/>
      <c r="AG42" s="125"/>
      <c r="AH42" s="125"/>
    </row>
    <row r="43" spans="1:34" s="2" customFormat="1" x14ac:dyDescent="0.2">
      <c r="A43" s="125"/>
      <c r="B43" s="5"/>
      <c r="C43" s="5"/>
      <c r="D43" s="5"/>
      <c r="E43" s="5"/>
      <c r="F43" s="5"/>
      <c r="G43" s="5"/>
      <c r="H43" s="5"/>
      <c r="I43" s="5"/>
      <c r="J43" s="5"/>
      <c r="K43" s="5"/>
      <c r="L43" s="5"/>
      <c r="M43" s="5"/>
      <c r="N43" s="5"/>
      <c r="O43" s="10"/>
      <c r="P43" s="125"/>
      <c r="Q43" s="125"/>
      <c r="R43" s="125"/>
      <c r="S43" s="125"/>
      <c r="T43" s="125"/>
      <c r="U43" s="125"/>
      <c r="V43" s="125"/>
      <c r="W43" s="125"/>
      <c r="X43" s="125"/>
      <c r="Y43" s="125"/>
      <c r="Z43" s="125"/>
      <c r="AA43" s="125"/>
      <c r="AB43" s="125"/>
      <c r="AC43" s="125"/>
      <c r="AD43" s="125"/>
      <c r="AE43" s="125"/>
      <c r="AF43" s="125"/>
      <c r="AG43" s="125"/>
      <c r="AH43" s="125"/>
    </row>
    <row r="44" spans="1:34" s="2" customFormat="1" ht="119.25" customHeight="1" x14ac:dyDescent="0.25">
      <c r="A44" s="125"/>
      <c r="B44" s="536" t="s">
        <v>698</v>
      </c>
      <c r="C44" s="536"/>
      <c r="D44" s="536"/>
      <c r="E44" s="536"/>
      <c r="F44" s="536"/>
      <c r="G44" s="536"/>
      <c r="H44" s="536"/>
      <c r="I44" s="536"/>
      <c r="J44" s="536"/>
      <c r="K44" s="536"/>
      <c r="L44" s="536"/>
      <c r="M44" s="536"/>
      <c r="N44" s="536"/>
      <c r="O44" s="132"/>
      <c r="P44" s="132"/>
      <c r="Q44" s="132"/>
      <c r="R44" s="125"/>
      <c r="S44" s="125"/>
      <c r="T44" s="125"/>
      <c r="U44" s="125"/>
      <c r="V44" s="125"/>
      <c r="W44" s="125"/>
      <c r="X44" s="125"/>
      <c r="Y44" s="125"/>
      <c r="Z44" s="125"/>
      <c r="AA44" s="125"/>
      <c r="AB44" s="125"/>
      <c r="AC44" s="125"/>
      <c r="AD44" s="125"/>
      <c r="AE44" s="125"/>
      <c r="AF44" s="125"/>
      <c r="AG44" s="125"/>
      <c r="AH44" s="125"/>
    </row>
  </sheetData>
  <mergeCells count="33">
    <mergeCell ref="AE29:AH32"/>
    <mergeCell ref="S29:S32"/>
    <mergeCell ref="R29:R32"/>
    <mergeCell ref="Q29:Q32"/>
    <mergeCell ref="P29:P32"/>
    <mergeCell ref="AC29:AC32"/>
    <mergeCell ref="AB29:AB32"/>
    <mergeCell ref="AA29:AA32"/>
    <mergeCell ref="Z29:Z32"/>
    <mergeCell ref="Y29:Y32"/>
    <mergeCell ref="X29:X32"/>
    <mergeCell ref="W29:W32"/>
    <mergeCell ref="V29:V32"/>
    <mergeCell ref="U29:U32"/>
    <mergeCell ref="T29:T32"/>
    <mergeCell ref="B35:N35"/>
    <mergeCell ref="B44:N44"/>
    <mergeCell ref="B29:B32"/>
    <mergeCell ref="O29:O32"/>
    <mergeCell ref="B39:N39"/>
    <mergeCell ref="C29:N32"/>
    <mergeCell ref="B36:N36"/>
    <mergeCell ref="B20:N20"/>
    <mergeCell ref="B21:N21"/>
    <mergeCell ref="C23:N23"/>
    <mergeCell ref="C28:N28"/>
    <mergeCell ref="AE27:AH27"/>
    <mergeCell ref="L18:N18"/>
    <mergeCell ref="L17:N17"/>
    <mergeCell ref="B17:G17"/>
    <mergeCell ref="H17:K17"/>
    <mergeCell ref="B18:G18"/>
    <mergeCell ref="H18:K18"/>
  </mergeCells>
  <conditionalFormatting sqref="O28:AC28">
    <cfRule type="containsText" dxfId="789" priority="61" operator="containsText" text="0">
      <formula>NOT(ISERROR(SEARCH("0",O28)))</formula>
    </cfRule>
    <cfRule type="containsText" dxfId="788" priority="62" operator="containsText" text="1">
      <formula>NOT(ISERROR(SEARCH("1",O28)))</formula>
    </cfRule>
  </conditionalFormatting>
  <conditionalFormatting sqref="O29:O32">
    <cfRule type="expression" dxfId="787" priority="15">
      <formula>UPPER($O$28)="0"</formula>
    </cfRule>
  </conditionalFormatting>
  <conditionalFormatting sqref="P29:P32">
    <cfRule type="expression" dxfId="786" priority="14">
      <formula>UPPER($P$28)="0"</formula>
    </cfRule>
  </conditionalFormatting>
  <conditionalFormatting sqref="Q29:Q32">
    <cfRule type="expression" dxfId="785" priority="13">
      <formula>UPPER($Q$28)="0"</formula>
    </cfRule>
  </conditionalFormatting>
  <conditionalFormatting sqref="R29:R32">
    <cfRule type="expression" dxfId="784" priority="12">
      <formula>UPPER($R$28)="0"</formula>
    </cfRule>
  </conditionalFormatting>
  <conditionalFormatting sqref="S29:S32">
    <cfRule type="expression" dxfId="783" priority="11">
      <formula>UPPER($S$28)="0"</formula>
    </cfRule>
  </conditionalFormatting>
  <conditionalFormatting sqref="T29:T32">
    <cfRule type="expression" dxfId="782" priority="10">
      <formula>UPPER($T$28)="0"</formula>
    </cfRule>
  </conditionalFormatting>
  <conditionalFormatting sqref="U29:U32">
    <cfRule type="expression" dxfId="781" priority="9">
      <formula>UPPER($U$28)="0"</formula>
    </cfRule>
  </conditionalFormatting>
  <conditionalFormatting sqref="V29:V32">
    <cfRule type="expression" dxfId="780" priority="8">
      <formula>UPPER($V$28)="0"</formula>
    </cfRule>
  </conditionalFormatting>
  <conditionalFormatting sqref="W29:W32">
    <cfRule type="expression" dxfId="779" priority="7">
      <formula>UPPER($W$28)="0"</formula>
    </cfRule>
  </conditionalFormatting>
  <conditionalFormatting sqref="X29:X32">
    <cfRule type="expression" dxfId="778" priority="6">
      <formula>UPPER($X$28)="0"</formula>
    </cfRule>
  </conditionalFormatting>
  <conditionalFormatting sqref="Y29:Y32">
    <cfRule type="expression" dxfId="777" priority="5">
      <formula>UPPER($Y$28)="0"</formula>
    </cfRule>
  </conditionalFormatting>
  <conditionalFormatting sqref="Z29:Z32">
    <cfRule type="expression" dxfId="776" priority="4">
      <formula>UPPER($Z$28)="0"</formula>
    </cfRule>
  </conditionalFormatting>
  <conditionalFormatting sqref="AA29:AA32">
    <cfRule type="expression" dxfId="775" priority="3">
      <formula>UPPER($AA$28)="0"</formula>
    </cfRule>
  </conditionalFormatting>
  <conditionalFormatting sqref="AB29:AB32">
    <cfRule type="expression" dxfId="774" priority="2">
      <formula>UPPER($AB$28)="0"</formula>
    </cfRule>
  </conditionalFormatting>
  <conditionalFormatting sqref="AC29:AC32">
    <cfRule type="expression" dxfId="773" priority="1">
      <formula>UPPER($AC$28)="0"</formula>
    </cfRule>
  </conditionalFormatting>
  <dataValidations count="1">
    <dataValidation type="list" allowBlank="1" showInputMessage="1" showErrorMessage="1" promptTitle="Yes or No" prompt="Select:_x000a_1 if Yes_x000a_0 if No" sqref="O28:AC28">
      <formula1>"1,0"</formula1>
    </dataValidation>
  </dataValidations>
  <pageMargins left="0.39370078740157483" right="0.39370078740157483" top="0.39370078740157483" bottom="0.70866141732283472" header="0.31496062992125984" footer="0"/>
  <pageSetup paperSize="9" scale="29" fitToHeight="0" orientation="landscape" r:id="rId1"/>
  <headerFooter>
    <oddFooter>&amp;LNSQHS Standards Edition 2 Version 1.0 - Standard 7 Blood Management
Page &amp;P of &amp;N&amp;CPrinted copies are uncontrolled&amp;R&amp;G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87"/>
  <sheetViews>
    <sheetView zoomScaleNormal="100" workbookViewId="0"/>
  </sheetViews>
  <sheetFormatPr defaultColWidth="9.140625" defaultRowHeight="12.75" x14ac:dyDescent="0.2"/>
  <cols>
    <col min="1" max="1" width="2.7109375" style="180" customWidth="1"/>
    <col min="2" max="14" width="9.140625" style="180"/>
    <col min="15" max="34" width="15.7109375" style="289" customWidth="1"/>
    <col min="35" max="35" width="2.7109375" style="180" customWidth="1"/>
    <col min="36" max="36" width="10" style="289" customWidth="1"/>
    <col min="37" max="37" width="9.85546875" style="289" customWidth="1"/>
    <col min="38" max="38" width="10.7109375" style="289" customWidth="1"/>
    <col min="39" max="39" width="11.42578125" style="289" bestFit="1" customWidth="1"/>
    <col min="40" max="16384" width="9.140625" style="180"/>
  </cols>
  <sheetData>
    <row r="1" spans="1:39" x14ac:dyDescent="0.2">
      <c r="A1" s="178"/>
      <c r="B1" s="178"/>
      <c r="C1" s="178"/>
      <c r="D1" s="178"/>
      <c r="E1" s="178"/>
      <c r="F1" s="178"/>
      <c r="G1" s="178"/>
      <c r="H1" s="178"/>
      <c r="I1" s="178"/>
      <c r="J1" s="178"/>
      <c r="K1" s="178"/>
      <c r="L1" s="178"/>
      <c r="M1" s="178"/>
      <c r="N1" s="178"/>
      <c r="O1" s="179"/>
      <c r="P1" s="179"/>
      <c r="Q1" s="179"/>
      <c r="R1" s="179"/>
      <c r="S1" s="179"/>
      <c r="T1" s="179"/>
      <c r="U1" s="179"/>
      <c r="V1" s="179"/>
      <c r="W1" s="179"/>
      <c r="X1" s="179"/>
      <c r="Y1" s="179"/>
      <c r="Z1" s="179"/>
      <c r="AA1" s="179"/>
      <c r="AB1" s="179"/>
      <c r="AC1" s="179"/>
      <c r="AD1" s="179"/>
      <c r="AE1" s="179"/>
      <c r="AF1" s="179"/>
      <c r="AG1" s="179"/>
      <c r="AH1" s="179"/>
      <c r="AI1" s="178"/>
      <c r="AJ1" s="179"/>
      <c r="AK1" s="179"/>
      <c r="AL1" s="179"/>
      <c r="AM1" s="179"/>
    </row>
    <row r="2" spans="1:39" x14ac:dyDescent="0.2">
      <c r="A2" s="178"/>
      <c r="B2" s="178"/>
      <c r="C2" s="178"/>
      <c r="D2" s="178"/>
      <c r="E2" s="178"/>
      <c r="F2" s="178"/>
      <c r="G2" s="178"/>
      <c r="H2" s="178"/>
      <c r="I2" s="178"/>
      <c r="J2" s="178"/>
      <c r="K2" s="178"/>
      <c r="L2" s="178"/>
      <c r="M2" s="178"/>
      <c r="N2" s="178"/>
      <c r="O2" s="179"/>
      <c r="P2" s="179"/>
      <c r="Q2" s="179"/>
      <c r="R2" s="179"/>
      <c r="S2" s="179"/>
      <c r="T2" s="179"/>
      <c r="U2" s="179"/>
      <c r="V2" s="179"/>
      <c r="W2" s="179"/>
      <c r="X2" s="179"/>
      <c r="Y2" s="179"/>
      <c r="Z2" s="179"/>
      <c r="AA2" s="179"/>
      <c r="AB2" s="179"/>
      <c r="AC2" s="179"/>
      <c r="AD2" s="179"/>
      <c r="AE2" s="179"/>
      <c r="AF2" s="179"/>
      <c r="AG2" s="179"/>
      <c r="AH2" s="179"/>
      <c r="AI2" s="178"/>
      <c r="AJ2" s="179"/>
      <c r="AK2" s="179"/>
      <c r="AL2" s="179"/>
      <c r="AM2" s="179"/>
    </row>
    <row r="3" spans="1:39" x14ac:dyDescent="0.2">
      <c r="A3" s="178"/>
      <c r="B3" s="178"/>
      <c r="C3" s="178"/>
      <c r="D3" s="178"/>
      <c r="E3" s="178"/>
      <c r="F3" s="178"/>
      <c r="G3" s="178"/>
      <c r="H3" s="178"/>
      <c r="I3" s="178"/>
      <c r="J3" s="178"/>
      <c r="K3" s="178"/>
      <c r="L3" s="178"/>
      <c r="M3" s="178"/>
      <c r="N3" s="178"/>
      <c r="O3" s="179"/>
      <c r="P3" s="179"/>
      <c r="Q3" s="179"/>
      <c r="R3" s="179"/>
      <c r="S3" s="179"/>
      <c r="T3" s="179"/>
      <c r="U3" s="179"/>
      <c r="V3" s="179"/>
      <c r="W3" s="179"/>
      <c r="X3" s="179"/>
      <c r="Y3" s="179"/>
      <c r="Z3" s="179"/>
      <c r="AA3" s="179"/>
      <c r="AB3" s="179"/>
      <c r="AC3" s="179"/>
      <c r="AD3" s="179"/>
      <c r="AE3" s="179"/>
      <c r="AF3" s="179"/>
      <c r="AG3" s="179"/>
      <c r="AH3" s="179"/>
      <c r="AI3" s="178"/>
      <c r="AJ3" s="179"/>
      <c r="AK3" s="179"/>
      <c r="AL3" s="179"/>
      <c r="AM3" s="179"/>
    </row>
    <row r="4" spans="1:39" x14ac:dyDescent="0.2">
      <c r="A4" s="178"/>
      <c r="B4" s="178"/>
      <c r="C4" s="178"/>
      <c r="D4" s="178"/>
      <c r="E4" s="178"/>
      <c r="F4" s="178"/>
      <c r="G4" s="178"/>
      <c r="H4" s="178"/>
      <c r="I4" s="178"/>
      <c r="J4" s="178"/>
      <c r="K4" s="178"/>
      <c r="L4" s="178"/>
      <c r="M4" s="178"/>
      <c r="N4" s="178"/>
      <c r="O4" s="179"/>
      <c r="P4" s="179"/>
      <c r="Q4" s="179"/>
      <c r="R4" s="179"/>
      <c r="S4" s="179"/>
      <c r="T4" s="179"/>
      <c r="U4" s="179"/>
      <c r="V4" s="179"/>
      <c r="W4" s="179"/>
      <c r="X4" s="179"/>
      <c r="Y4" s="179"/>
      <c r="Z4" s="179"/>
      <c r="AA4" s="179"/>
      <c r="AB4" s="179"/>
      <c r="AC4" s="179"/>
      <c r="AD4" s="179"/>
      <c r="AE4" s="179"/>
      <c r="AF4" s="179"/>
      <c r="AG4" s="179"/>
      <c r="AH4" s="179"/>
      <c r="AI4" s="178"/>
      <c r="AJ4" s="179"/>
      <c r="AK4" s="179"/>
      <c r="AL4" s="179"/>
      <c r="AM4" s="179"/>
    </row>
    <row r="5" spans="1:39" x14ac:dyDescent="0.2">
      <c r="A5" s="178"/>
      <c r="B5" s="178"/>
      <c r="C5" s="178"/>
      <c r="D5" s="178"/>
      <c r="E5" s="178"/>
      <c r="F5" s="178"/>
      <c r="G5" s="178"/>
      <c r="H5" s="178"/>
      <c r="I5" s="178"/>
      <c r="J5" s="178"/>
      <c r="K5" s="178"/>
      <c r="L5" s="178"/>
      <c r="M5" s="178"/>
      <c r="N5" s="178"/>
      <c r="O5" s="179"/>
      <c r="P5" s="179"/>
      <c r="Q5" s="179"/>
      <c r="R5" s="179"/>
      <c r="S5" s="179"/>
      <c r="T5" s="179"/>
      <c r="U5" s="179"/>
      <c r="V5" s="179"/>
      <c r="W5" s="179"/>
      <c r="X5" s="179"/>
      <c r="Y5" s="179"/>
      <c r="Z5" s="179"/>
      <c r="AA5" s="179"/>
      <c r="AB5" s="179"/>
      <c r="AC5" s="179"/>
      <c r="AD5" s="179"/>
      <c r="AE5" s="179"/>
      <c r="AF5" s="179"/>
      <c r="AG5" s="179"/>
      <c r="AH5" s="179"/>
      <c r="AI5" s="178"/>
      <c r="AJ5" s="179"/>
      <c r="AK5" s="179"/>
      <c r="AL5" s="179"/>
      <c r="AM5" s="179"/>
    </row>
    <row r="6" spans="1:39" x14ac:dyDescent="0.2">
      <c r="A6" s="178"/>
      <c r="B6" s="178"/>
      <c r="C6" s="178"/>
      <c r="D6" s="178"/>
      <c r="E6" s="178"/>
      <c r="F6" s="178"/>
      <c r="G6" s="178"/>
      <c r="H6" s="178"/>
      <c r="I6" s="178"/>
      <c r="J6" s="178"/>
      <c r="K6" s="178"/>
      <c r="L6" s="178"/>
      <c r="M6" s="178"/>
      <c r="N6" s="178"/>
      <c r="O6" s="179"/>
      <c r="P6" s="179"/>
      <c r="Q6" s="179"/>
      <c r="R6" s="179"/>
      <c r="S6" s="179"/>
      <c r="T6" s="179"/>
      <c r="U6" s="179"/>
      <c r="V6" s="179"/>
      <c r="W6" s="179"/>
      <c r="X6" s="179"/>
      <c r="Y6" s="179"/>
      <c r="Z6" s="179"/>
      <c r="AA6" s="179"/>
      <c r="AB6" s="179"/>
      <c r="AC6" s="179"/>
      <c r="AD6" s="179"/>
      <c r="AE6" s="179"/>
      <c r="AF6" s="179"/>
      <c r="AG6" s="179"/>
      <c r="AH6" s="179"/>
      <c r="AI6" s="178"/>
      <c r="AJ6" s="179"/>
      <c r="AK6" s="179"/>
      <c r="AL6" s="179"/>
      <c r="AM6" s="179"/>
    </row>
    <row r="7" spans="1:39" x14ac:dyDescent="0.2">
      <c r="A7" s="178"/>
      <c r="B7" s="178"/>
      <c r="C7" s="178"/>
      <c r="D7" s="178"/>
      <c r="E7" s="178"/>
      <c r="F7" s="178"/>
      <c r="G7" s="178"/>
      <c r="H7" s="178"/>
      <c r="I7" s="178"/>
      <c r="J7" s="178"/>
      <c r="K7" s="178"/>
      <c r="L7" s="178"/>
      <c r="M7" s="178"/>
      <c r="N7" s="178"/>
      <c r="O7" s="179"/>
      <c r="P7" s="179"/>
      <c r="Q7" s="179"/>
      <c r="R7" s="179"/>
      <c r="S7" s="179"/>
      <c r="T7" s="179"/>
      <c r="U7" s="179"/>
      <c r="V7" s="179"/>
      <c r="W7" s="179"/>
      <c r="X7" s="179"/>
      <c r="Y7" s="179"/>
      <c r="Z7" s="179"/>
      <c r="AA7" s="179"/>
      <c r="AB7" s="179"/>
      <c r="AC7" s="179"/>
      <c r="AD7" s="179"/>
      <c r="AE7" s="179"/>
      <c r="AF7" s="179"/>
      <c r="AG7" s="179"/>
      <c r="AH7" s="179"/>
      <c r="AI7" s="178"/>
      <c r="AJ7" s="179"/>
      <c r="AK7" s="179"/>
      <c r="AL7" s="179"/>
      <c r="AM7" s="179"/>
    </row>
    <row r="8" spans="1:39" x14ac:dyDescent="0.2">
      <c r="A8" s="178"/>
      <c r="B8" s="178"/>
      <c r="C8" s="178"/>
      <c r="D8" s="178"/>
      <c r="E8" s="178"/>
      <c r="F8" s="178"/>
      <c r="G8" s="178"/>
      <c r="H8" s="178"/>
      <c r="I8" s="178"/>
      <c r="J8" s="178"/>
      <c r="K8" s="178"/>
      <c r="L8" s="178"/>
      <c r="M8" s="178"/>
      <c r="N8" s="178"/>
      <c r="O8" s="179"/>
      <c r="P8" s="179"/>
      <c r="Q8" s="179"/>
      <c r="R8" s="179"/>
      <c r="S8" s="179"/>
      <c r="T8" s="179"/>
      <c r="U8" s="179"/>
      <c r="V8" s="179"/>
      <c r="W8" s="179"/>
      <c r="X8" s="179"/>
      <c r="Y8" s="179"/>
      <c r="Z8" s="179"/>
      <c r="AA8" s="179"/>
      <c r="AB8" s="179"/>
      <c r="AC8" s="179"/>
      <c r="AD8" s="179"/>
      <c r="AE8" s="179"/>
      <c r="AF8" s="179"/>
      <c r="AG8" s="179"/>
      <c r="AH8" s="179"/>
      <c r="AI8" s="178"/>
      <c r="AJ8" s="179"/>
      <c r="AK8" s="179"/>
      <c r="AL8" s="179"/>
      <c r="AM8" s="179"/>
    </row>
    <row r="9" spans="1:39" x14ac:dyDescent="0.2">
      <c r="A9" s="178"/>
      <c r="B9" s="178"/>
      <c r="C9" s="178"/>
      <c r="D9" s="178"/>
      <c r="E9" s="178"/>
      <c r="F9" s="178"/>
      <c r="G9" s="178"/>
      <c r="H9" s="178"/>
      <c r="I9" s="178"/>
      <c r="J9" s="178"/>
      <c r="K9" s="178"/>
      <c r="L9" s="178"/>
      <c r="M9" s="178"/>
      <c r="N9" s="178"/>
      <c r="O9" s="179"/>
      <c r="P9" s="179"/>
      <c r="Q9" s="179"/>
      <c r="R9" s="179"/>
      <c r="S9" s="179"/>
      <c r="T9" s="179"/>
      <c r="U9" s="179"/>
      <c r="V9" s="179"/>
      <c r="W9" s="179"/>
      <c r="X9" s="179"/>
      <c r="Y9" s="179"/>
      <c r="Z9" s="179"/>
      <c r="AA9" s="179"/>
      <c r="AB9" s="179"/>
      <c r="AC9" s="179"/>
      <c r="AD9" s="178"/>
      <c r="AE9" s="179"/>
      <c r="AF9" s="179"/>
      <c r="AG9" s="179"/>
      <c r="AH9" s="179"/>
      <c r="AI9" s="178"/>
      <c r="AJ9" s="178"/>
      <c r="AK9" s="178"/>
      <c r="AL9" s="178"/>
      <c r="AM9" s="178"/>
    </row>
    <row r="10" spans="1:39" ht="14.25" x14ac:dyDescent="0.2">
      <c r="A10" s="178"/>
      <c r="B10" s="181"/>
      <c r="C10" s="178"/>
      <c r="D10" s="178"/>
      <c r="E10" s="178"/>
      <c r="F10" s="178"/>
      <c r="G10" s="178"/>
      <c r="H10" s="178"/>
      <c r="I10" s="178"/>
      <c r="J10" s="178"/>
      <c r="K10" s="178"/>
      <c r="L10" s="178"/>
      <c r="M10" s="178"/>
      <c r="N10" s="178"/>
      <c r="O10" s="179"/>
      <c r="P10" s="179"/>
      <c r="Q10" s="179"/>
      <c r="R10" s="179"/>
      <c r="S10" s="179"/>
      <c r="T10" s="179"/>
      <c r="U10" s="179"/>
      <c r="V10" s="179"/>
      <c r="W10" s="179"/>
      <c r="X10" s="179"/>
      <c r="Y10" s="179"/>
      <c r="Z10" s="179"/>
      <c r="AA10" s="179"/>
      <c r="AB10" s="179"/>
      <c r="AC10" s="179"/>
      <c r="AD10" s="178"/>
      <c r="AE10" s="179"/>
      <c r="AF10" s="179"/>
      <c r="AG10" s="179"/>
      <c r="AH10" s="179"/>
      <c r="AI10" s="178"/>
      <c r="AJ10" s="178"/>
      <c r="AK10" s="178"/>
      <c r="AL10" s="178"/>
      <c r="AM10" s="178"/>
    </row>
    <row r="11" spans="1:39" ht="14.25" x14ac:dyDescent="0.2">
      <c r="A11" s="178"/>
      <c r="B11" s="181"/>
      <c r="C11" s="178"/>
      <c r="D11" s="178"/>
      <c r="E11" s="178"/>
      <c r="F11" s="178"/>
      <c r="G11" s="178"/>
      <c r="H11" s="178"/>
      <c r="I11" s="178"/>
      <c r="J11" s="178"/>
      <c r="K11" s="178"/>
      <c r="L11" s="178"/>
      <c r="M11" s="178"/>
      <c r="N11" s="178"/>
      <c r="O11" s="179"/>
      <c r="P11" s="179"/>
      <c r="Q11" s="179"/>
      <c r="R11" s="179"/>
      <c r="S11" s="179"/>
      <c r="T11" s="179"/>
      <c r="U11" s="179"/>
      <c r="V11" s="179"/>
      <c r="W11" s="179"/>
      <c r="X11" s="179"/>
      <c r="Y11" s="179"/>
      <c r="Z11" s="179"/>
      <c r="AA11" s="179"/>
      <c r="AB11" s="179"/>
      <c r="AC11" s="179"/>
      <c r="AD11" s="178"/>
      <c r="AE11" s="179"/>
      <c r="AF11" s="179"/>
      <c r="AG11" s="179"/>
      <c r="AH11" s="179"/>
      <c r="AI11" s="178"/>
      <c r="AJ11" s="178"/>
      <c r="AK11" s="178"/>
      <c r="AL11" s="178"/>
      <c r="AM11" s="178"/>
    </row>
    <row r="12" spans="1:39" ht="15" x14ac:dyDescent="0.25">
      <c r="A12" s="178"/>
      <c r="B12" s="182"/>
      <c r="C12" s="178"/>
      <c r="D12" s="178"/>
      <c r="E12" s="178"/>
      <c r="F12" s="178"/>
      <c r="G12" s="178"/>
      <c r="H12" s="178"/>
      <c r="I12" s="178"/>
      <c r="J12" s="178"/>
      <c r="K12" s="178"/>
      <c r="L12" s="178"/>
      <c r="M12" s="178"/>
      <c r="N12" s="178"/>
      <c r="O12" s="179"/>
      <c r="P12" s="179"/>
      <c r="Q12" s="179"/>
      <c r="R12" s="179"/>
      <c r="S12" s="179"/>
      <c r="T12" s="179"/>
      <c r="U12" s="179"/>
      <c r="V12" s="179"/>
      <c r="W12" s="179"/>
      <c r="X12" s="179"/>
      <c r="Y12" s="179"/>
      <c r="Z12" s="179"/>
      <c r="AA12" s="179"/>
      <c r="AB12" s="179"/>
      <c r="AC12" s="179"/>
      <c r="AD12" s="178"/>
      <c r="AE12" s="179"/>
      <c r="AF12" s="179"/>
      <c r="AG12" s="179"/>
      <c r="AH12" s="179"/>
      <c r="AI12" s="178"/>
      <c r="AJ12" s="178"/>
      <c r="AK12" s="178"/>
      <c r="AL12" s="178"/>
      <c r="AM12" s="178"/>
    </row>
    <row r="13" spans="1:39" ht="14.25" x14ac:dyDescent="0.2">
      <c r="A13" s="178"/>
      <c r="B13" s="181"/>
      <c r="C13" s="178"/>
      <c r="D13" s="178"/>
      <c r="E13" s="178"/>
      <c r="F13" s="178"/>
      <c r="G13" s="178"/>
      <c r="H13" s="178"/>
      <c r="I13" s="178"/>
      <c r="J13" s="178"/>
      <c r="K13" s="178"/>
      <c r="L13" s="178"/>
      <c r="M13" s="178"/>
      <c r="N13" s="178"/>
      <c r="O13" s="179"/>
      <c r="P13" s="179"/>
      <c r="Q13" s="179"/>
      <c r="R13" s="179"/>
      <c r="S13" s="179"/>
      <c r="T13" s="179"/>
      <c r="U13" s="179"/>
      <c r="V13" s="179"/>
      <c r="W13" s="179"/>
      <c r="X13" s="179"/>
      <c r="Y13" s="179"/>
      <c r="Z13" s="179"/>
      <c r="AA13" s="179"/>
      <c r="AB13" s="179"/>
      <c r="AC13" s="179"/>
      <c r="AD13" s="178"/>
      <c r="AE13" s="179"/>
      <c r="AF13" s="179"/>
      <c r="AG13" s="179"/>
      <c r="AH13" s="179"/>
      <c r="AI13" s="178"/>
      <c r="AJ13" s="178"/>
      <c r="AK13" s="178"/>
      <c r="AL13" s="178"/>
      <c r="AM13" s="178"/>
    </row>
    <row r="14" spans="1:39" x14ac:dyDescent="0.2">
      <c r="A14" s="178"/>
      <c r="B14" s="178"/>
      <c r="C14" s="178"/>
      <c r="D14" s="178"/>
      <c r="E14" s="178"/>
      <c r="F14" s="178"/>
      <c r="G14" s="178"/>
      <c r="H14" s="178"/>
      <c r="I14" s="178"/>
      <c r="J14" s="178"/>
      <c r="K14" s="178"/>
      <c r="L14" s="178"/>
      <c r="M14" s="178"/>
      <c r="N14" s="178"/>
      <c r="O14" s="179"/>
      <c r="P14" s="179"/>
      <c r="Q14" s="179"/>
      <c r="R14" s="179"/>
      <c r="S14" s="179"/>
      <c r="T14" s="179"/>
      <c r="U14" s="179"/>
      <c r="V14" s="179"/>
      <c r="W14" s="179"/>
      <c r="X14" s="179"/>
      <c r="Y14" s="179"/>
      <c r="Z14" s="179"/>
      <c r="AA14" s="179"/>
      <c r="AB14" s="179"/>
      <c r="AC14" s="179"/>
      <c r="AD14" s="178"/>
      <c r="AE14" s="179"/>
      <c r="AF14" s="179"/>
      <c r="AG14" s="179"/>
      <c r="AH14" s="179"/>
      <c r="AI14" s="178"/>
      <c r="AJ14" s="178"/>
      <c r="AK14" s="178"/>
      <c r="AL14" s="178"/>
      <c r="AM14" s="178"/>
    </row>
    <row r="15" spans="1:39" x14ac:dyDescent="0.2">
      <c r="A15" s="178"/>
      <c r="B15" s="178"/>
      <c r="C15" s="178"/>
      <c r="D15" s="178"/>
      <c r="E15" s="178"/>
      <c r="F15" s="178"/>
      <c r="G15" s="178"/>
      <c r="H15" s="178"/>
      <c r="I15" s="178"/>
      <c r="J15" s="178"/>
      <c r="K15" s="178"/>
      <c r="L15" s="178"/>
      <c r="M15" s="178"/>
      <c r="N15" s="178"/>
      <c r="O15" s="179"/>
      <c r="P15" s="179"/>
      <c r="Q15" s="179"/>
      <c r="R15" s="179"/>
      <c r="S15" s="179"/>
      <c r="T15" s="179"/>
      <c r="U15" s="179"/>
      <c r="V15" s="179"/>
      <c r="W15" s="179"/>
      <c r="X15" s="179"/>
      <c r="Y15" s="179"/>
      <c r="Z15" s="179"/>
      <c r="AA15" s="179"/>
      <c r="AB15" s="179"/>
      <c r="AC15" s="179"/>
      <c r="AD15" s="178"/>
      <c r="AE15" s="179"/>
      <c r="AF15" s="179"/>
      <c r="AG15" s="179"/>
      <c r="AH15" s="179"/>
      <c r="AI15" s="178"/>
      <c r="AJ15" s="178"/>
      <c r="AK15" s="178"/>
      <c r="AL15" s="178"/>
      <c r="AM15" s="178"/>
    </row>
    <row r="16" spans="1:39" ht="13.5" thickBot="1" x14ac:dyDescent="0.25">
      <c r="A16" s="178"/>
      <c r="B16" s="178"/>
      <c r="C16" s="178"/>
      <c r="D16" s="178"/>
      <c r="E16" s="178"/>
      <c r="F16" s="178"/>
      <c r="G16" s="178"/>
      <c r="H16" s="178"/>
      <c r="I16" s="178"/>
      <c r="J16" s="178"/>
      <c r="K16" s="178"/>
      <c r="L16" s="178"/>
      <c r="M16" s="178"/>
      <c r="N16" s="178"/>
      <c r="O16" s="179"/>
      <c r="P16" s="179"/>
      <c r="Q16" s="179"/>
      <c r="R16" s="179"/>
      <c r="S16" s="179"/>
      <c r="T16" s="179"/>
      <c r="U16" s="179"/>
      <c r="V16" s="179"/>
      <c r="W16" s="179"/>
      <c r="X16" s="179"/>
      <c r="Y16" s="179"/>
      <c r="Z16" s="179"/>
      <c r="AA16" s="179"/>
      <c r="AB16" s="179"/>
      <c r="AC16" s="179"/>
      <c r="AD16" s="178"/>
      <c r="AE16" s="179"/>
      <c r="AF16" s="179"/>
      <c r="AG16" s="179"/>
      <c r="AH16" s="179"/>
      <c r="AI16" s="178"/>
      <c r="AJ16" s="178"/>
      <c r="AK16" s="178"/>
      <c r="AL16" s="178"/>
      <c r="AM16" s="178"/>
    </row>
    <row r="17" spans="1:39" x14ac:dyDescent="0.2">
      <c r="A17" s="178"/>
      <c r="B17" s="666" t="s">
        <v>0</v>
      </c>
      <c r="C17" s="667"/>
      <c r="D17" s="667"/>
      <c r="E17" s="667"/>
      <c r="F17" s="667"/>
      <c r="G17" s="668"/>
      <c r="H17" s="669" t="s">
        <v>1</v>
      </c>
      <c r="I17" s="670"/>
      <c r="J17" s="670"/>
      <c r="K17" s="670"/>
      <c r="L17" s="669" t="s">
        <v>2</v>
      </c>
      <c r="M17" s="670"/>
      <c r="N17" s="671"/>
      <c r="O17" s="179"/>
      <c r="P17" s="179"/>
      <c r="Q17" s="179"/>
      <c r="R17" s="179"/>
      <c r="S17" s="179"/>
      <c r="T17" s="179"/>
      <c r="U17" s="179"/>
      <c r="V17" s="179"/>
      <c r="W17" s="179"/>
      <c r="X17" s="179"/>
      <c r="Y17" s="179"/>
      <c r="Z17" s="179"/>
      <c r="AA17" s="179"/>
      <c r="AB17" s="179"/>
      <c r="AC17" s="179"/>
      <c r="AD17" s="178"/>
      <c r="AE17" s="179"/>
      <c r="AF17" s="179"/>
      <c r="AG17" s="179"/>
      <c r="AH17" s="179"/>
      <c r="AI17" s="178"/>
      <c r="AJ17" s="178"/>
      <c r="AK17" s="178"/>
      <c r="AL17" s="178"/>
      <c r="AM17" s="178"/>
    </row>
    <row r="18" spans="1:39" ht="13.5" thickBot="1" x14ac:dyDescent="0.25">
      <c r="A18" s="178"/>
      <c r="B18" s="672"/>
      <c r="C18" s="673"/>
      <c r="D18" s="673"/>
      <c r="E18" s="673"/>
      <c r="F18" s="673"/>
      <c r="G18" s="674"/>
      <c r="H18" s="672"/>
      <c r="I18" s="673"/>
      <c r="J18" s="673"/>
      <c r="K18" s="673"/>
      <c r="L18" s="672"/>
      <c r="M18" s="673"/>
      <c r="N18" s="674"/>
      <c r="O18" s="179"/>
      <c r="P18" s="179"/>
      <c r="Q18" s="179"/>
      <c r="R18" s="179"/>
      <c r="S18" s="179"/>
      <c r="T18" s="179"/>
      <c r="U18" s="179"/>
      <c r="V18" s="179"/>
      <c r="W18" s="179"/>
      <c r="X18" s="179"/>
      <c r="Y18" s="179"/>
      <c r="Z18" s="179"/>
      <c r="AA18" s="179"/>
      <c r="AB18" s="179"/>
      <c r="AC18" s="179"/>
      <c r="AD18" s="178"/>
      <c r="AE18" s="179"/>
      <c r="AF18" s="179"/>
      <c r="AG18" s="179"/>
      <c r="AH18" s="179"/>
      <c r="AI18" s="178"/>
      <c r="AJ18" s="178"/>
      <c r="AK18" s="178"/>
      <c r="AL18" s="178"/>
      <c r="AM18" s="178"/>
    </row>
    <row r="19" spans="1:39" x14ac:dyDescent="0.2">
      <c r="A19" s="178"/>
      <c r="B19" s="678" t="s">
        <v>10</v>
      </c>
      <c r="C19" s="679"/>
      <c r="D19" s="679"/>
      <c r="E19" s="679"/>
      <c r="F19" s="679"/>
      <c r="G19" s="679"/>
      <c r="H19" s="679"/>
      <c r="I19" s="679"/>
      <c r="J19" s="679"/>
      <c r="K19" s="679"/>
      <c r="L19" s="679"/>
      <c r="M19" s="679"/>
      <c r="N19" s="680"/>
      <c r="O19" s="179"/>
      <c r="P19" s="179"/>
      <c r="Q19" s="179"/>
      <c r="R19" s="179"/>
      <c r="S19" s="179"/>
      <c r="T19" s="179"/>
      <c r="U19" s="179"/>
      <c r="V19" s="179"/>
      <c r="W19" s="179"/>
      <c r="X19" s="179"/>
      <c r="Y19" s="179"/>
      <c r="Z19" s="179"/>
      <c r="AA19" s="179"/>
      <c r="AB19" s="179"/>
      <c r="AC19" s="179"/>
      <c r="AD19" s="178"/>
      <c r="AE19" s="179"/>
      <c r="AF19" s="179"/>
      <c r="AG19" s="179"/>
      <c r="AH19" s="179"/>
      <c r="AI19" s="178"/>
      <c r="AJ19" s="178"/>
      <c r="AK19" s="178"/>
      <c r="AL19" s="178"/>
      <c r="AM19" s="178"/>
    </row>
    <row r="20" spans="1:39" ht="13.5" thickBot="1" x14ac:dyDescent="0.25">
      <c r="A20" s="178"/>
      <c r="B20" s="675"/>
      <c r="C20" s="676"/>
      <c r="D20" s="676"/>
      <c r="E20" s="676"/>
      <c r="F20" s="676"/>
      <c r="G20" s="676"/>
      <c r="H20" s="676"/>
      <c r="I20" s="676"/>
      <c r="J20" s="676"/>
      <c r="K20" s="676"/>
      <c r="L20" s="676"/>
      <c r="M20" s="676"/>
      <c r="N20" s="677"/>
      <c r="O20" s="179"/>
      <c r="P20" s="179"/>
      <c r="Q20" s="179"/>
      <c r="R20" s="179"/>
      <c r="S20" s="179"/>
      <c r="T20" s="179"/>
      <c r="U20" s="179"/>
      <c r="V20" s="179"/>
      <c r="W20" s="179"/>
      <c r="X20" s="179"/>
      <c r="Y20" s="179"/>
      <c r="Z20" s="179"/>
      <c r="AA20" s="179"/>
      <c r="AB20" s="179"/>
      <c r="AC20" s="179"/>
      <c r="AD20" s="178"/>
      <c r="AE20" s="179"/>
      <c r="AF20" s="179"/>
      <c r="AG20" s="179"/>
      <c r="AH20" s="179"/>
      <c r="AI20" s="178"/>
      <c r="AJ20" s="178"/>
      <c r="AK20" s="178"/>
      <c r="AL20" s="178"/>
      <c r="AM20" s="178"/>
    </row>
    <row r="21" spans="1:39" ht="13.5" thickBot="1" x14ac:dyDescent="0.25">
      <c r="A21" s="178"/>
      <c r="B21" s="178"/>
      <c r="C21" s="178"/>
      <c r="D21" s="178"/>
      <c r="E21" s="178"/>
      <c r="F21" s="178"/>
      <c r="G21" s="178"/>
      <c r="H21" s="178"/>
      <c r="I21" s="178"/>
      <c r="J21" s="178"/>
      <c r="K21" s="178"/>
      <c r="L21" s="178"/>
      <c r="M21" s="178"/>
      <c r="N21" s="178"/>
      <c r="O21" s="179"/>
      <c r="P21" s="179"/>
      <c r="Q21" s="179"/>
      <c r="R21" s="179"/>
      <c r="S21" s="179"/>
      <c r="T21" s="179"/>
      <c r="U21" s="179"/>
      <c r="V21" s="179"/>
      <c r="W21" s="179"/>
      <c r="X21" s="179"/>
      <c r="Y21" s="179"/>
      <c r="Z21" s="179"/>
      <c r="AA21" s="179"/>
      <c r="AB21" s="179"/>
      <c r="AC21" s="179"/>
      <c r="AD21" s="179"/>
      <c r="AE21" s="179"/>
      <c r="AF21" s="179"/>
      <c r="AG21" s="179"/>
      <c r="AH21" s="179"/>
      <c r="AI21" s="178"/>
      <c r="AJ21" s="179"/>
      <c r="AK21" s="179"/>
      <c r="AL21" s="179"/>
      <c r="AM21" s="179"/>
    </row>
    <row r="22" spans="1:39" ht="13.5" thickBot="1" x14ac:dyDescent="0.25">
      <c r="A22" s="178"/>
      <c r="B22" s="798" t="s">
        <v>17</v>
      </c>
      <c r="C22" s="799"/>
      <c r="D22" s="799"/>
      <c r="E22" s="799"/>
      <c r="F22" s="799"/>
      <c r="G22" s="799"/>
      <c r="H22" s="799"/>
      <c r="I22" s="799"/>
      <c r="J22" s="799"/>
      <c r="K22" s="799"/>
      <c r="L22" s="799"/>
      <c r="M22" s="799"/>
      <c r="N22" s="800"/>
      <c r="O22" s="183"/>
      <c r="P22" s="179"/>
      <c r="Q22" s="179"/>
      <c r="R22" s="179"/>
      <c r="S22" s="179"/>
      <c r="T22" s="179"/>
      <c r="U22" s="179"/>
      <c r="V22" s="179"/>
      <c r="W22" s="179"/>
      <c r="X22" s="179"/>
      <c r="Y22" s="179"/>
      <c r="Z22" s="179"/>
      <c r="AA22" s="179"/>
      <c r="AB22" s="179"/>
      <c r="AC22" s="179"/>
      <c r="AD22" s="179"/>
      <c r="AE22" s="179"/>
      <c r="AF22" s="179"/>
      <c r="AG22" s="179"/>
      <c r="AH22" s="179"/>
      <c r="AI22" s="178"/>
      <c r="AJ22" s="179"/>
      <c r="AK22" s="179"/>
      <c r="AL22" s="179"/>
      <c r="AM22" s="179"/>
    </row>
    <row r="23" spans="1:39" ht="13.5" thickBot="1" x14ac:dyDescent="0.25">
      <c r="A23" s="178"/>
      <c r="B23" s="807" t="s">
        <v>413</v>
      </c>
      <c r="C23" s="808"/>
      <c r="D23" s="808"/>
      <c r="E23" s="808"/>
      <c r="F23" s="808"/>
      <c r="G23" s="808"/>
      <c r="H23" s="808"/>
      <c r="I23" s="808"/>
      <c r="J23" s="808"/>
      <c r="K23" s="808"/>
      <c r="L23" s="808"/>
      <c r="M23" s="808"/>
      <c r="N23" s="809"/>
      <c r="O23" s="184"/>
      <c r="P23" s="179"/>
      <c r="Q23" s="179"/>
      <c r="R23" s="179"/>
      <c r="S23" s="179"/>
      <c r="T23" s="179"/>
      <c r="U23" s="179"/>
      <c r="V23" s="179"/>
      <c r="W23" s="179"/>
      <c r="X23" s="179"/>
      <c r="Y23" s="179"/>
      <c r="Z23" s="179"/>
      <c r="AA23" s="179"/>
      <c r="AB23" s="179"/>
      <c r="AC23" s="179"/>
      <c r="AD23" s="179"/>
      <c r="AE23" s="179"/>
      <c r="AF23" s="179"/>
      <c r="AG23" s="179"/>
      <c r="AH23" s="179"/>
      <c r="AI23" s="178"/>
      <c r="AJ23" s="179"/>
      <c r="AK23" s="179"/>
      <c r="AL23" s="179"/>
      <c r="AM23" s="179"/>
    </row>
    <row r="24" spans="1:39" s="186" customFormat="1" ht="13.5" thickBot="1" x14ac:dyDescent="0.25">
      <c r="A24" s="178"/>
      <c r="B24" s="185"/>
      <c r="C24" s="185"/>
      <c r="D24" s="185"/>
      <c r="E24" s="185"/>
      <c r="F24" s="185"/>
      <c r="G24" s="185"/>
      <c r="H24" s="185"/>
      <c r="I24" s="185"/>
      <c r="J24" s="185"/>
      <c r="K24" s="185"/>
      <c r="L24" s="185"/>
      <c r="M24" s="185"/>
      <c r="N24" s="185"/>
      <c r="O24" s="184"/>
      <c r="P24" s="179"/>
      <c r="Q24" s="179"/>
      <c r="R24" s="179"/>
      <c r="S24" s="179"/>
      <c r="T24" s="179"/>
      <c r="U24" s="179"/>
      <c r="V24" s="179"/>
      <c r="W24" s="179"/>
      <c r="X24" s="179"/>
      <c r="Y24" s="179"/>
      <c r="Z24" s="179"/>
      <c r="AA24" s="179"/>
      <c r="AB24" s="179"/>
      <c r="AC24" s="179"/>
      <c r="AD24" s="179"/>
      <c r="AE24" s="179"/>
      <c r="AF24" s="179"/>
      <c r="AG24" s="179"/>
      <c r="AH24" s="179"/>
      <c r="AI24" s="178"/>
      <c r="AJ24" s="179"/>
      <c r="AK24" s="179"/>
      <c r="AL24" s="179"/>
      <c r="AM24" s="179"/>
    </row>
    <row r="25" spans="1:39" s="186" customFormat="1" ht="36.75" customHeight="1" thickBot="1" x14ac:dyDescent="0.25">
      <c r="A25" s="178"/>
      <c r="B25" s="187" t="s">
        <v>62</v>
      </c>
      <c r="C25" s="810" t="s">
        <v>423</v>
      </c>
      <c r="D25" s="811"/>
      <c r="E25" s="811"/>
      <c r="F25" s="811"/>
      <c r="G25" s="811"/>
      <c r="H25" s="811"/>
      <c r="I25" s="811"/>
      <c r="J25" s="811"/>
      <c r="K25" s="811"/>
      <c r="L25" s="811"/>
      <c r="M25" s="811"/>
      <c r="N25" s="812"/>
      <c r="O25" s="183"/>
      <c r="P25" s="179"/>
      <c r="Q25" s="179"/>
      <c r="R25" s="179"/>
      <c r="S25" s="179"/>
      <c r="T25" s="179"/>
      <c r="U25" s="179"/>
      <c r="V25" s="179"/>
      <c r="W25" s="179"/>
      <c r="X25" s="179"/>
      <c r="Y25" s="179"/>
      <c r="Z25" s="179"/>
      <c r="AA25" s="179"/>
      <c r="AB25" s="179"/>
      <c r="AC25" s="179"/>
      <c r="AD25" s="179"/>
      <c r="AE25" s="179"/>
      <c r="AF25" s="179"/>
      <c r="AG25" s="179"/>
      <c r="AH25" s="179"/>
      <c r="AI25" s="178"/>
      <c r="AJ25" s="179"/>
      <c r="AK25" s="179"/>
      <c r="AL25" s="179"/>
      <c r="AM25" s="179"/>
    </row>
    <row r="26" spans="1:39" x14ac:dyDescent="0.2">
      <c r="A26" s="178"/>
      <c r="B26" s="178"/>
      <c r="C26" s="178"/>
      <c r="D26" s="178"/>
      <c r="E26" s="178"/>
      <c r="F26" s="178"/>
      <c r="G26" s="178"/>
      <c r="H26" s="178"/>
      <c r="I26" s="178"/>
      <c r="J26" s="178"/>
      <c r="K26" s="178"/>
      <c r="L26" s="178"/>
      <c r="M26" s="178"/>
      <c r="N26" s="178"/>
      <c r="O26" s="179"/>
      <c r="P26" s="179"/>
      <c r="Q26" s="179"/>
      <c r="R26" s="179"/>
      <c r="S26" s="179"/>
      <c r="T26" s="179"/>
      <c r="U26" s="179"/>
      <c r="V26" s="179"/>
      <c r="W26" s="179"/>
      <c r="X26" s="179"/>
      <c r="Y26" s="179"/>
      <c r="Z26" s="179"/>
      <c r="AA26" s="179"/>
      <c r="AB26" s="179"/>
      <c r="AC26" s="179"/>
      <c r="AD26" s="179"/>
      <c r="AE26" s="179"/>
      <c r="AF26" s="179"/>
      <c r="AG26" s="179"/>
      <c r="AH26" s="179"/>
      <c r="AI26" s="178"/>
      <c r="AJ26" s="179"/>
      <c r="AK26" s="179"/>
      <c r="AL26" s="179"/>
      <c r="AM26" s="179"/>
    </row>
    <row r="27" spans="1:39" ht="15" customHeight="1" thickBot="1" x14ac:dyDescent="0.25">
      <c r="A27" s="178"/>
      <c r="B27" s="188"/>
      <c r="C27" s="188"/>
      <c r="D27" s="188"/>
      <c r="E27" s="188"/>
      <c r="F27" s="188"/>
      <c r="G27" s="188"/>
      <c r="H27" s="188"/>
      <c r="I27" s="188"/>
      <c r="J27" s="188"/>
      <c r="K27" s="188"/>
      <c r="L27" s="188"/>
      <c r="M27" s="189"/>
      <c r="N27" s="190" t="s">
        <v>29</v>
      </c>
      <c r="O27" s="183"/>
      <c r="P27" s="179"/>
      <c r="Q27" s="179"/>
      <c r="R27" s="179"/>
      <c r="S27" s="179"/>
      <c r="T27" s="179"/>
      <c r="U27" s="179"/>
      <c r="V27" s="179"/>
      <c r="W27" s="179"/>
      <c r="X27" s="179"/>
      <c r="Y27" s="179"/>
      <c r="Z27" s="179"/>
      <c r="AA27" s="179"/>
      <c r="AB27" s="179"/>
      <c r="AC27" s="179"/>
      <c r="AD27" s="179"/>
      <c r="AE27" s="179"/>
      <c r="AF27" s="179"/>
      <c r="AG27" s="179"/>
      <c r="AH27" s="179"/>
      <c r="AI27" s="178"/>
      <c r="AJ27" s="179"/>
      <c r="AK27" s="179"/>
      <c r="AL27" s="179"/>
      <c r="AM27" s="179"/>
    </row>
    <row r="28" spans="1:39" ht="39" thickBot="1" x14ac:dyDescent="0.25">
      <c r="A28" s="178"/>
      <c r="B28" s="598"/>
      <c r="C28" s="599"/>
      <c r="D28" s="599"/>
      <c r="E28" s="599"/>
      <c r="F28" s="599"/>
      <c r="G28" s="599"/>
      <c r="H28" s="599"/>
      <c r="I28" s="599"/>
      <c r="J28" s="599"/>
      <c r="K28" s="599"/>
      <c r="L28" s="599"/>
      <c r="M28" s="599"/>
      <c r="N28" s="600"/>
      <c r="O28" s="191" t="s">
        <v>28</v>
      </c>
      <c r="P28" s="191" t="s">
        <v>30</v>
      </c>
      <c r="Q28" s="191" t="s">
        <v>31</v>
      </c>
      <c r="R28" s="191" t="s">
        <v>32</v>
      </c>
      <c r="S28" s="191" t="s">
        <v>33</v>
      </c>
      <c r="T28" s="191" t="s">
        <v>34</v>
      </c>
      <c r="U28" s="191" t="s">
        <v>35</v>
      </c>
      <c r="V28" s="191" t="s">
        <v>36</v>
      </c>
      <c r="W28" s="191" t="s">
        <v>37</v>
      </c>
      <c r="X28" s="191" t="s">
        <v>38</v>
      </c>
      <c r="Y28" s="191" t="s">
        <v>39</v>
      </c>
      <c r="Z28" s="191" t="s">
        <v>40</v>
      </c>
      <c r="AA28" s="191" t="s">
        <v>41</v>
      </c>
      <c r="AB28" s="191" t="s">
        <v>42</v>
      </c>
      <c r="AC28" s="191" t="s">
        <v>43</v>
      </c>
      <c r="AD28" s="191" t="s">
        <v>44</v>
      </c>
      <c r="AE28" s="191" t="s">
        <v>45</v>
      </c>
      <c r="AF28" s="191" t="s">
        <v>46</v>
      </c>
      <c r="AG28" s="191" t="s">
        <v>47</v>
      </c>
      <c r="AH28" s="192" t="s">
        <v>48</v>
      </c>
      <c r="AI28" s="178"/>
      <c r="AJ28" s="193" t="s">
        <v>56</v>
      </c>
      <c r="AK28" s="194" t="s">
        <v>57</v>
      </c>
      <c r="AL28" s="194" t="s">
        <v>58</v>
      </c>
      <c r="AM28" s="195" t="s">
        <v>20</v>
      </c>
    </row>
    <row r="29" spans="1:39" ht="12.75" customHeight="1" thickBot="1" x14ac:dyDescent="0.25">
      <c r="A29" s="178"/>
      <c r="B29" s="196"/>
      <c r="C29" s="197"/>
      <c r="D29" s="197"/>
      <c r="E29" s="197"/>
      <c r="F29" s="197"/>
      <c r="G29" s="197"/>
      <c r="H29" s="197"/>
      <c r="I29" s="197"/>
      <c r="J29" s="197"/>
      <c r="K29" s="197"/>
      <c r="L29" s="197"/>
      <c r="M29" s="197"/>
      <c r="N29" s="198" t="s">
        <v>55</v>
      </c>
      <c r="O29" s="199"/>
      <c r="P29" s="199"/>
      <c r="Q29" s="199"/>
      <c r="R29" s="199"/>
      <c r="S29" s="199"/>
      <c r="T29" s="199"/>
      <c r="U29" s="199"/>
      <c r="V29" s="199"/>
      <c r="W29" s="199"/>
      <c r="X29" s="199"/>
      <c r="Y29" s="199"/>
      <c r="Z29" s="199"/>
      <c r="AA29" s="199"/>
      <c r="AB29" s="199"/>
      <c r="AC29" s="199"/>
      <c r="AD29" s="199"/>
      <c r="AE29" s="199"/>
      <c r="AF29" s="199"/>
      <c r="AG29" s="199"/>
      <c r="AH29" s="200"/>
      <c r="AI29" s="178"/>
      <c r="AJ29" s="784"/>
      <c r="AK29" s="785"/>
      <c r="AL29" s="785"/>
      <c r="AM29" s="786"/>
    </row>
    <row r="30" spans="1:39" ht="12.75" customHeight="1" thickBot="1" x14ac:dyDescent="0.25">
      <c r="A30" s="178"/>
      <c r="B30" s="737" t="s">
        <v>198</v>
      </c>
      <c r="C30" s="738"/>
      <c r="D30" s="738"/>
      <c r="E30" s="738"/>
      <c r="F30" s="738"/>
      <c r="G30" s="738"/>
      <c r="H30" s="738"/>
      <c r="I30" s="738"/>
      <c r="J30" s="738"/>
      <c r="K30" s="738"/>
      <c r="L30" s="738"/>
      <c r="M30" s="738"/>
      <c r="N30" s="738"/>
      <c r="O30" s="201"/>
      <c r="P30" s="201"/>
      <c r="Q30" s="201"/>
      <c r="R30" s="201"/>
      <c r="S30" s="201"/>
      <c r="T30" s="201"/>
      <c r="U30" s="201"/>
      <c r="V30" s="201"/>
      <c r="W30" s="201"/>
      <c r="X30" s="201"/>
      <c r="Y30" s="201"/>
      <c r="Z30" s="201"/>
      <c r="AA30" s="201"/>
      <c r="AB30" s="201"/>
      <c r="AC30" s="201"/>
      <c r="AD30" s="201"/>
      <c r="AE30" s="201"/>
      <c r="AF30" s="201"/>
      <c r="AG30" s="201"/>
      <c r="AH30" s="202"/>
      <c r="AI30" s="178"/>
      <c r="AJ30" s="787"/>
      <c r="AK30" s="788"/>
      <c r="AL30" s="788"/>
      <c r="AM30" s="789"/>
    </row>
    <row r="31" spans="1:39" s="204" customFormat="1" x14ac:dyDescent="0.25">
      <c r="A31" s="203"/>
      <c r="B31" s="616">
        <v>1</v>
      </c>
      <c r="C31" s="739" t="s">
        <v>435</v>
      </c>
      <c r="D31" s="740"/>
      <c r="E31" s="740"/>
      <c r="F31" s="740"/>
      <c r="G31" s="740"/>
      <c r="H31" s="740"/>
      <c r="I31" s="740"/>
      <c r="J31" s="740"/>
      <c r="K31" s="740"/>
      <c r="L31" s="740"/>
      <c r="M31" s="740"/>
      <c r="N31" s="741"/>
      <c r="O31" s="607"/>
      <c r="P31" s="607"/>
      <c r="Q31" s="607"/>
      <c r="R31" s="607"/>
      <c r="S31" s="607"/>
      <c r="T31" s="607"/>
      <c r="U31" s="607"/>
      <c r="V31" s="607"/>
      <c r="W31" s="607"/>
      <c r="X31" s="607"/>
      <c r="Y31" s="607"/>
      <c r="Z31" s="607"/>
      <c r="AA31" s="607"/>
      <c r="AB31" s="607"/>
      <c r="AC31" s="607"/>
      <c r="AD31" s="607"/>
      <c r="AE31" s="607"/>
      <c r="AF31" s="607"/>
      <c r="AG31" s="607"/>
      <c r="AH31" s="605"/>
      <c r="AI31" s="203"/>
      <c r="AJ31" s="781">
        <f>COUNTIF(O31:AH31,"1")</f>
        <v>0</v>
      </c>
      <c r="AK31" s="779">
        <f>COUNTIF(O31:AH31,"0")</f>
        <v>0</v>
      </c>
      <c r="AL31" s="779">
        <f>SUM(AJ31:AK31)</f>
        <v>0</v>
      </c>
      <c r="AM31" s="777" t="str">
        <f>IF(AL31=0," ",SUM(AJ31/AL31))</f>
        <v xml:space="preserve"> </v>
      </c>
    </row>
    <row r="32" spans="1:39" s="204" customFormat="1" ht="13.5" thickBot="1" x14ac:dyDescent="0.3">
      <c r="A32" s="203"/>
      <c r="B32" s="654"/>
      <c r="C32" s="655" t="s">
        <v>553</v>
      </c>
      <c r="D32" s="656"/>
      <c r="E32" s="656"/>
      <c r="F32" s="656"/>
      <c r="G32" s="656"/>
      <c r="H32" s="656"/>
      <c r="I32" s="656"/>
      <c r="J32" s="656"/>
      <c r="K32" s="656"/>
      <c r="L32" s="656"/>
      <c r="M32" s="656"/>
      <c r="N32" s="657"/>
      <c r="O32" s="776"/>
      <c r="P32" s="776"/>
      <c r="Q32" s="776"/>
      <c r="R32" s="776"/>
      <c r="S32" s="776"/>
      <c r="T32" s="776"/>
      <c r="U32" s="776"/>
      <c r="V32" s="776"/>
      <c r="W32" s="776"/>
      <c r="X32" s="776"/>
      <c r="Y32" s="776"/>
      <c r="Z32" s="776"/>
      <c r="AA32" s="776"/>
      <c r="AB32" s="776"/>
      <c r="AC32" s="776"/>
      <c r="AD32" s="776"/>
      <c r="AE32" s="776"/>
      <c r="AF32" s="776"/>
      <c r="AG32" s="776"/>
      <c r="AH32" s="783"/>
      <c r="AI32" s="203"/>
      <c r="AJ32" s="782"/>
      <c r="AK32" s="780"/>
      <c r="AL32" s="780"/>
      <c r="AM32" s="778"/>
    </row>
    <row r="33" spans="1:39" s="204" customFormat="1" ht="13.5" thickBot="1" x14ac:dyDescent="0.3">
      <c r="A33" s="203"/>
      <c r="B33" s="205">
        <v>2</v>
      </c>
      <c r="C33" s="790" t="s">
        <v>165</v>
      </c>
      <c r="D33" s="790"/>
      <c r="E33" s="790"/>
      <c r="F33" s="790"/>
      <c r="G33" s="790"/>
      <c r="H33" s="790"/>
      <c r="I33" s="790"/>
      <c r="J33" s="790"/>
      <c r="K33" s="790"/>
      <c r="L33" s="790"/>
      <c r="M33" s="790"/>
      <c r="N33" s="790"/>
      <c r="O33" s="206"/>
      <c r="P33" s="206"/>
      <c r="Q33" s="206"/>
      <c r="R33" s="206"/>
      <c r="S33" s="206"/>
      <c r="T33" s="206"/>
      <c r="U33" s="206"/>
      <c r="V33" s="206"/>
      <c r="W33" s="206"/>
      <c r="X33" s="206"/>
      <c r="Y33" s="206"/>
      <c r="Z33" s="206"/>
      <c r="AA33" s="206"/>
      <c r="AB33" s="206"/>
      <c r="AC33" s="206"/>
      <c r="AD33" s="206"/>
      <c r="AE33" s="206"/>
      <c r="AF33" s="206"/>
      <c r="AG33" s="206"/>
      <c r="AH33" s="207"/>
      <c r="AI33" s="203"/>
      <c r="AJ33" s="751"/>
      <c r="AK33" s="752"/>
      <c r="AL33" s="752"/>
      <c r="AM33" s="753"/>
    </row>
    <row r="34" spans="1:39" s="204" customFormat="1" x14ac:dyDescent="0.25">
      <c r="A34" s="203"/>
      <c r="B34" s="208">
        <v>3</v>
      </c>
      <c r="C34" s="691" t="s">
        <v>554</v>
      </c>
      <c r="D34" s="692"/>
      <c r="E34" s="692"/>
      <c r="F34" s="692"/>
      <c r="G34" s="692"/>
      <c r="H34" s="692"/>
      <c r="I34" s="692"/>
      <c r="J34" s="692"/>
      <c r="K34" s="692"/>
      <c r="L34" s="692"/>
      <c r="M34" s="692"/>
      <c r="N34" s="692"/>
      <c r="O34" s="296"/>
      <c r="P34" s="296"/>
      <c r="Q34" s="296"/>
      <c r="R34" s="296"/>
      <c r="S34" s="296"/>
      <c r="T34" s="296"/>
      <c r="U34" s="296"/>
      <c r="V34" s="296"/>
      <c r="W34" s="296"/>
      <c r="X34" s="296"/>
      <c r="Y34" s="296"/>
      <c r="Z34" s="296"/>
      <c r="AA34" s="296"/>
      <c r="AB34" s="296"/>
      <c r="AC34" s="296"/>
      <c r="AD34" s="296"/>
      <c r="AE34" s="296"/>
      <c r="AF34" s="296"/>
      <c r="AG34" s="296"/>
      <c r="AH34" s="297"/>
      <c r="AI34" s="203"/>
      <c r="AJ34" s="227">
        <f>COUNTIFS(O31:AH31,"1",O34:AH34,"1")</f>
        <v>0</v>
      </c>
      <c r="AK34" s="296">
        <f>COUNTIFS(O31:AH31,"1",O34:AH34,"0")</f>
        <v>0</v>
      </c>
      <c r="AL34" s="296">
        <f>SUM(AJ34:AK34)</f>
        <v>0</v>
      </c>
      <c r="AM34" s="228" t="str">
        <f>IF(AL34=0," ",SUM(AJ34/AL34))</f>
        <v xml:space="preserve"> </v>
      </c>
    </row>
    <row r="35" spans="1:39" s="204" customFormat="1" x14ac:dyDescent="0.25">
      <c r="A35" s="203"/>
      <c r="B35" s="629">
        <v>3.1</v>
      </c>
      <c r="C35" s="690" t="s">
        <v>369</v>
      </c>
      <c r="D35" s="690"/>
      <c r="E35" s="690"/>
      <c r="F35" s="690"/>
      <c r="G35" s="690"/>
      <c r="H35" s="690"/>
      <c r="I35" s="690"/>
      <c r="J35" s="690"/>
      <c r="K35" s="690"/>
      <c r="L35" s="690"/>
      <c r="M35" s="690"/>
      <c r="N35" s="690"/>
      <c r="O35" s="304"/>
      <c r="P35" s="304"/>
      <c r="Q35" s="304"/>
      <c r="R35" s="304"/>
      <c r="S35" s="304"/>
      <c r="T35" s="304"/>
      <c r="U35" s="304"/>
      <c r="V35" s="304"/>
      <c r="W35" s="304"/>
      <c r="X35" s="304"/>
      <c r="Y35" s="304"/>
      <c r="Z35" s="304"/>
      <c r="AA35" s="304"/>
      <c r="AB35" s="304"/>
      <c r="AC35" s="304"/>
      <c r="AD35" s="304"/>
      <c r="AE35" s="304"/>
      <c r="AF35" s="304"/>
      <c r="AG35" s="304"/>
      <c r="AH35" s="305"/>
      <c r="AI35" s="203"/>
      <c r="AJ35" s="301"/>
      <c r="AK35" s="302"/>
      <c r="AL35" s="302"/>
      <c r="AM35" s="303"/>
    </row>
    <row r="36" spans="1:39" s="204" customFormat="1" x14ac:dyDescent="0.25">
      <c r="A36" s="203"/>
      <c r="B36" s="630"/>
      <c r="C36" s="628" t="s">
        <v>160</v>
      </c>
      <c r="D36" s="628"/>
      <c r="E36" s="628"/>
      <c r="F36" s="628"/>
      <c r="G36" s="628"/>
      <c r="H36" s="628"/>
      <c r="I36" s="628"/>
      <c r="J36" s="628"/>
      <c r="K36" s="628"/>
      <c r="L36" s="628"/>
      <c r="M36" s="628"/>
      <c r="N36" s="628"/>
      <c r="O36" s="293"/>
      <c r="P36" s="293"/>
      <c r="Q36" s="293"/>
      <c r="R36" s="293"/>
      <c r="S36" s="293"/>
      <c r="T36" s="293"/>
      <c r="U36" s="293"/>
      <c r="V36" s="293"/>
      <c r="W36" s="293"/>
      <c r="X36" s="293"/>
      <c r="Y36" s="293"/>
      <c r="Z36" s="293"/>
      <c r="AA36" s="293"/>
      <c r="AB36" s="293"/>
      <c r="AC36" s="293"/>
      <c r="AD36" s="293"/>
      <c r="AE36" s="293"/>
      <c r="AF36" s="293"/>
      <c r="AG36" s="293"/>
      <c r="AH36" s="298"/>
      <c r="AI36" s="203"/>
      <c r="AJ36" s="295">
        <f>COUNTIFS(O31:AH31,"1",O34:AH34,"1",O36:AH36,"1")</f>
        <v>0</v>
      </c>
      <c r="AK36" s="293">
        <f>COUNTIFS(O31:AH31,"1",O34:AH34,"1",O36:AH36,"0")</f>
        <v>0</v>
      </c>
      <c r="AL36" s="293">
        <f t="shared" ref="AL36:AL42" si="0">SUM(AJ36:AK36)</f>
        <v>0</v>
      </c>
      <c r="AM36" s="294" t="str">
        <f t="shared" ref="AM36:AM42" si="1">IF(AL36=0," ",SUM(AJ36/AL36))</f>
        <v xml:space="preserve"> </v>
      </c>
    </row>
    <row r="37" spans="1:39" s="204" customFormat="1" x14ac:dyDescent="0.25">
      <c r="A37" s="203"/>
      <c r="B37" s="630"/>
      <c r="C37" s="628" t="s">
        <v>161</v>
      </c>
      <c r="D37" s="628"/>
      <c r="E37" s="628"/>
      <c r="F37" s="628"/>
      <c r="G37" s="628"/>
      <c r="H37" s="628"/>
      <c r="I37" s="628"/>
      <c r="J37" s="628"/>
      <c r="K37" s="628"/>
      <c r="L37" s="628"/>
      <c r="M37" s="628"/>
      <c r="N37" s="628"/>
      <c r="O37" s="293"/>
      <c r="P37" s="293"/>
      <c r="Q37" s="293"/>
      <c r="R37" s="293"/>
      <c r="S37" s="293"/>
      <c r="T37" s="293"/>
      <c r="U37" s="293"/>
      <c r="V37" s="293"/>
      <c r="W37" s="293"/>
      <c r="X37" s="293"/>
      <c r="Y37" s="293"/>
      <c r="Z37" s="293"/>
      <c r="AA37" s="293"/>
      <c r="AB37" s="293"/>
      <c r="AC37" s="293"/>
      <c r="AD37" s="293"/>
      <c r="AE37" s="293"/>
      <c r="AF37" s="293"/>
      <c r="AG37" s="293"/>
      <c r="AH37" s="298"/>
      <c r="AI37" s="203"/>
      <c r="AJ37" s="295">
        <f>COUNTIFS(O31:AH31,"1",O34:AH34,"1",O37:AH37,"1")</f>
        <v>0</v>
      </c>
      <c r="AK37" s="293">
        <f>COUNTIFS(O31:AH31,"1",O34:AH34,"1",O37:AH37,"0")</f>
        <v>0</v>
      </c>
      <c r="AL37" s="293">
        <f t="shared" si="0"/>
        <v>0</v>
      </c>
      <c r="AM37" s="294" t="str">
        <f t="shared" si="1"/>
        <v xml:space="preserve"> </v>
      </c>
    </row>
    <row r="38" spans="1:39" s="204" customFormat="1" x14ac:dyDescent="0.25">
      <c r="A38" s="203"/>
      <c r="B38" s="630"/>
      <c r="C38" s="628" t="s">
        <v>162</v>
      </c>
      <c r="D38" s="628"/>
      <c r="E38" s="628"/>
      <c r="F38" s="628"/>
      <c r="G38" s="628"/>
      <c r="H38" s="628"/>
      <c r="I38" s="628"/>
      <c r="J38" s="628"/>
      <c r="K38" s="628"/>
      <c r="L38" s="628"/>
      <c r="M38" s="628"/>
      <c r="N38" s="628"/>
      <c r="O38" s="293"/>
      <c r="P38" s="293"/>
      <c r="Q38" s="293"/>
      <c r="R38" s="293"/>
      <c r="S38" s="293"/>
      <c r="T38" s="293"/>
      <c r="U38" s="293"/>
      <c r="V38" s="293"/>
      <c r="W38" s="293"/>
      <c r="X38" s="293"/>
      <c r="Y38" s="293"/>
      <c r="Z38" s="293"/>
      <c r="AA38" s="293"/>
      <c r="AB38" s="293"/>
      <c r="AC38" s="293"/>
      <c r="AD38" s="293"/>
      <c r="AE38" s="293"/>
      <c r="AF38" s="293"/>
      <c r="AG38" s="293"/>
      <c r="AH38" s="298"/>
      <c r="AI38" s="203"/>
      <c r="AJ38" s="295">
        <f>COUNTIFS(O31:AH31,"1",O34:AH34,"1",O38:AH38,"1")</f>
        <v>0</v>
      </c>
      <c r="AK38" s="293">
        <f>COUNTIFS(O31:AH31,"1",O34:AH34,"1",O38:AH38,"0")</f>
        <v>0</v>
      </c>
      <c r="AL38" s="293">
        <f t="shared" si="0"/>
        <v>0</v>
      </c>
      <c r="AM38" s="294" t="str">
        <f t="shared" si="1"/>
        <v xml:space="preserve"> </v>
      </c>
    </row>
    <row r="39" spans="1:39" s="204" customFormat="1" x14ac:dyDescent="0.25">
      <c r="A39" s="203"/>
      <c r="B39" s="630"/>
      <c r="C39" s="628" t="s">
        <v>163</v>
      </c>
      <c r="D39" s="628"/>
      <c r="E39" s="628"/>
      <c r="F39" s="628"/>
      <c r="G39" s="628"/>
      <c r="H39" s="628"/>
      <c r="I39" s="628"/>
      <c r="J39" s="628"/>
      <c r="K39" s="628"/>
      <c r="L39" s="628"/>
      <c r="M39" s="628"/>
      <c r="N39" s="628"/>
      <c r="O39" s="293"/>
      <c r="P39" s="293"/>
      <c r="Q39" s="293"/>
      <c r="R39" s="293"/>
      <c r="S39" s="293"/>
      <c r="T39" s="293"/>
      <c r="U39" s="293"/>
      <c r="V39" s="293"/>
      <c r="W39" s="293"/>
      <c r="X39" s="293"/>
      <c r="Y39" s="293"/>
      <c r="Z39" s="293"/>
      <c r="AA39" s="293"/>
      <c r="AB39" s="293"/>
      <c r="AC39" s="293"/>
      <c r="AD39" s="293"/>
      <c r="AE39" s="293"/>
      <c r="AF39" s="293"/>
      <c r="AG39" s="293"/>
      <c r="AH39" s="298"/>
      <c r="AI39" s="203"/>
      <c r="AJ39" s="295">
        <f>COUNTIFS(O31:AH31,"1",O34:AH34,"1",O39:AH39,"1")</f>
        <v>0</v>
      </c>
      <c r="AK39" s="293">
        <f>COUNTIFS(O31:AH31,"1",O34:AH34,"1",O39:AH39,"0")</f>
        <v>0</v>
      </c>
      <c r="AL39" s="293">
        <f t="shared" si="0"/>
        <v>0</v>
      </c>
      <c r="AM39" s="294" t="str">
        <f t="shared" si="1"/>
        <v xml:space="preserve"> </v>
      </c>
    </row>
    <row r="40" spans="1:39" s="204" customFormat="1" ht="13.5" thickBot="1" x14ac:dyDescent="0.3">
      <c r="A40" s="203"/>
      <c r="B40" s="630"/>
      <c r="C40" s="719" t="s">
        <v>164</v>
      </c>
      <c r="D40" s="719"/>
      <c r="E40" s="719"/>
      <c r="F40" s="719"/>
      <c r="G40" s="719"/>
      <c r="H40" s="719"/>
      <c r="I40" s="719"/>
      <c r="J40" s="719"/>
      <c r="K40" s="719"/>
      <c r="L40" s="719"/>
      <c r="M40" s="719"/>
      <c r="N40" s="719"/>
      <c r="O40" s="217"/>
      <c r="P40" s="217"/>
      <c r="Q40" s="217"/>
      <c r="R40" s="217"/>
      <c r="S40" s="217"/>
      <c r="T40" s="217"/>
      <c r="U40" s="217"/>
      <c r="V40" s="217"/>
      <c r="W40" s="217"/>
      <c r="X40" s="217"/>
      <c r="Y40" s="217"/>
      <c r="Z40" s="217"/>
      <c r="AA40" s="217"/>
      <c r="AB40" s="217"/>
      <c r="AC40" s="217"/>
      <c r="AD40" s="217"/>
      <c r="AE40" s="217"/>
      <c r="AF40" s="217"/>
      <c r="AG40" s="217"/>
      <c r="AH40" s="218"/>
      <c r="AI40" s="203"/>
      <c r="AJ40" s="219">
        <f>COUNTIFS(O31:AH31,"1",O34:AH34,"1",O40:AH40,"1")</f>
        <v>0</v>
      </c>
      <c r="AK40" s="217">
        <f>COUNTIFS(O31:AH31,"1",O34:AH34,"1",O40:AH40,"0")</f>
        <v>0</v>
      </c>
      <c r="AL40" s="217">
        <f t="shared" si="0"/>
        <v>0</v>
      </c>
      <c r="AM40" s="220" t="str">
        <f t="shared" si="1"/>
        <v xml:space="preserve"> </v>
      </c>
    </row>
    <row r="41" spans="1:39" s="204" customFormat="1" ht="13.5" hidden="1" thickBot="1" x14ac:dyDescent="0.3">
      <c r="A41" s="306"/>
      <c r="B41" s="322"/>
      <c r="C41" s="323"/>
      <c r="D41" s="323"/>
      <c r="E41" s="323"/>
      <c r="F41" s="323"/>
      <c r="G41" s="323"/>
      <c r="H41" s="323"/>
      <c r="I41" s="323"/>
      <c r="J41" s="323"/>
      <c r="K41" s="323"/>
      <c r="L41" s="323"/>
      <c r="M41" s="323"/>
      <c r="N41" s="323"/>
      <c r="O41" s="324" t="str">
        <f>IF(O34=0," ",SUM(O36:O40))</f>
        <v xml:space="preserve"> </v>
      </c>
      <c r="P41" s="324" t="str">
        <f t="shared" ref="P41:AH41" si="2">IF(P34=0," ",SUM(P36:P40))</f>
        <v xml:space="preserve"> </v>
      </c>
      <c r="Q41" s="324" t="str">
        <f t="shared" si="2"/>
        <v xml:space="preserve"> </v>
      </c>
      <c r="R41" s="324" t="str">
        <f t="shared" si="2"/>
        <v xml:space="preserve"> </v>
      </c>
      <c r="S41" s="324" t="str">
        <f t="shared" si="2"/>
        <v xml:space="preserve"> </v>
      </c>
      <c r="T41" s="324" t="str">
        <f t="shared" si="2"/>
        <v xml:space="preserve"> </v>
      </c>
      <c r="U41" s="324" t="str">
        <f t="shared" si="2"/>
        <v xml:space="preserve"> </v>
      </c>
      <c r="V41" s="324" t="str">
        <f t="shared" si="2"/>
        <v xml:space="preserve"> </v>
      </c>
      <c r="W41" s="324" t="str">
        <f t="shared" si="2"/>
        <v xml:space="preserve"> </v>
      </c>
      <c r="X41" s="324" t="str">
        <f t="shared" si="2"/>
        <v xml:space="preserve"> </v>
      </c>
      <c r="Y41" s="324" t="str">
        <f t="shared" si="2"/>
        <v xml:space="preserve"> </v>
      </c>
      <c r="Z41" s="324" t="str">
        <f t="shared" si="2"/>
        <v xml:space="preserve"> </v>
      </c>
      <c r="AA41" s="324" t="str">
        <f t="shared" si="2"/>
        <v xml:space="preserve"> </v>
      </c>
      <c r="AB41" s="324" t="str">
        <f t="shared" si="2"/>
        <v xml:space="preserve"> </v>
      </c>
      <c r="AC41" s="324" t="str">
        <f t="shared" si="2"/>
        <v xml:space="preserve"> </v>
      </c>
      <c r="AD41" s="324" t="str">
        <f t="shared" si="2"/>
        <v xml:space="preserve"> </v>
      </c>
      <c r="AE41" s="324" t="str">
        <f t="shared" si="2"/>
        <v xml:space="preserve"> </v>
      </c>
      <c r="AF41" s="324" t="str">
        <f t="shared" si="2"/>
        <v xml:space="preserve"> </v>
      </c>
      <c r="AG41" s="324" t="str">
        <f t="shared" si="2"/>
        <v xml:space="preserve"> </v>
      </c>
      <c r="AH41" s="324" t="str">
        <f t="shared" si="2"/>
        <v xml:space="preserve"> </v>
      </c>
      <c r="AI41" s="306"/>
      <c r="AJ41" s="325">
        <f>COUNTIFS(O31:AH31,"1",O34:AH34,"1",O41:AH41,"5")</f>
        <v>0</v>
      </c>
      <c r="AK41" s="324"/>
      <c r="AL41" s="324">
        <f>COUNTIFS(O31:AH31,"1",O34:AH34,"1")</f>
        <v>0</v>
      </c>
      <c r="AM41" s="326" t="str">
        <f t="shared" ref="AM41" si="3">IF(AL41=0," ",SUM(AJ41/AL41))</f>
        <v xml:space="preserve"> </v>
      </c>
    </row>
    <row r="42" spans="1:39" s="204" customFormat="1" x14ac:dyDescent="0.25">
      <c r="A42" s="203"/>
      <c r="B42" s="221">
        <v>4</v>
      </c>
      <c r="C42" s="688" t="s">
        <v>399</v>
      </c>
      <c r="D42" s="688"/>
      <c r="E42" s="688"/>
      <c r="F42" s="688"/>
      <c r="G42" s="688"/>
      <c r="H42" s="688"/>
      <c r="I42" s="688"/>
      <c r="J42" s="688"/>
      <c r="K42" s="688"/>
      <c r="L42" s="688"/>
      <c r="M42" s="688"/>
      <c r="N42" s="688"/>
      <c r="O42" s="300"/>
      <c r="P42" s="7"/>
      <c r="Q42" s="300"/>
      <c r="R42" s="300"/>
      <c r="S42" s="300"/>
      <c r="T42" s="300"/>
      <c r="U42" s="300"/>
      <c r="V42" s="300"/>
      <c r="W42" s="300"/>
      <c r="X42" s="300"/>
      <c r="Y42" s="300"/>
      <c r="Z42" s="300"/>
      <c r="AA42" s="300"/>
      <c r="AB42" s="300"/>
      <c r="AC42" s="300"/>
      <c r="AD42" s="300"/>
      <c r="AE42" s="300"/>
      <c r="AF42" s="300"/>
      <c r="AG42" s="300"/>
      <c r="AH42" s="223"/>
      <c r="AI42" s="203"/>
      <c r="AJ42" s="292">
        <f>COUNTIFS(O31:AH31,"1",O42:AH42,"1")</f>
        <v>0</v>
      </c>
      <c r="AK42" s="291">
        <f>COUNTIFS(O31:AH31,"1",O42:AH42,"0")</f>
        <v>0</v>
      </c>
      <c r="AL42" s="291">
        <f t="shared" si="0"/>
        <v>0</v>
      </c>
      <c r="AM42" s="299" t="str">
        <f t="shared" si="1"/>
        <v xml:space="preserve"> </v>
      </c>
    </row>
    <row r="43" spans="1:39" s="204" customFormat="1" x14ac:dyDescent="0.25">
      <c r="A43" s="203"/>
      <c r="B43" s="621">
        <v>4.0999999999999996</v>
      </c>
      <c r="C43" s="728" t="s">
        <v>436</v>
      </c>
      <c r="D43" s="729"/>
      <c r="E43" s="729"/>
      <c r="F43" s="729"/>
      <c r="G43" s="729"/>
      <c r="H43" s="729"/>
      <c r="I43" s="729"/>
      <c r="J43" s="729"/>
      <c r="K43" s="729"/>
      <c r="L43" s="729"/>
      <c r="M43" s="729"/>
      <c r="N43" s="730"/>
      <c r="O43" s="660"/>
      <c r="P43" s="660"/>
      <c r="Q43" s="660"/>
      <c r="R43" s="660"/>
      <c r="S43" s="660"/>
      <c r="T43" s="660"/>
      <c r="U43" s="660"/>
      <c r="V43" s="660"/>
      <c r="W43" s="660"/>
      <c r="X43" s="660"/>
      <c r="Y43" s="660"/>
      <c r="Z43" s="660"/>
      <c r="AA43" s="660"/>
      <c r="AB43" s="660"/>
      <c r="AC43" s="660"/>
      <c r="AD43" s="660"/>
      <c r="AE43" s="660"/>
      <c r="AF43" s="660"/>
      <c r="AG43" s="660"/>
      <c r="AH43" s="658"/>
      <c r="AI43" s="203"/>
      <c r="AJ43" s="795">
        <f>COUNTIFS(O31:AH31,"1",O42:AH42,"1",O43:AH43,"1")</f>
        <v>0</v>
      </c>
      <c r="AK43" s="793">
        <f>COUNTIFS(O31:AH31,"1",O42:AH42,"1",O43:AH43,"0")</f>
        <v>0</v>
      </c>
      <c r="AL43" s="793">
        <f t="shared" ref="AL43" si="4">SUM(AJ43:AK43)</f>
        <v>0</v>
      </c>
      <c r="AM43" s="791" t="str">
        <f t="shared" ref="AM43" si="5">IF(AL43=0," ",SUM(AJ43/AL43))</f>
        <v xml:space="preserve"> </v>
      </c>
    </row>
    <row r="44" spans="1:39" s="204" customFormat="1" ht="13.5" thickBot="1" x14ac:dyDescent="0.3">
      <c r="A44" s="203"/>
      <c r="B44" s="662"/>
      <c r="C44" s="663" t="s">
        <v>573</v>
      </c>
      <c r="D44" s="664"/>
      <c r="E44" s="664"/>
      <c r="F44" s="664"/>
      <c r="G44" s="664"/>
      <c r="H44" s="664"/>
      <c r="I44" s="664"/>
      <c r="J44" s="664"/>
      <c r="K44" s="664"/>
      <c r="L44" s="664"/>
      <c r="M44" s="664"/>
      <c r="N44" s="665"/>
      <c r="O44" s="661"/>
      <c r="P44" s="661"/>
      <c r="Q44" s="661"/>
      <c r="R44" s="661"/>
      <c r="S44" s="661"/>
      <c r="T44" s="661"/>
      <c r="U44" s="661"/>
      <c r="V44" s="661"/>
      <c r="W44" s="661"/>
      <c r="X44" s="661"/>
      <c r="Y44" s="661"/>
      <c r="Z44" s="661"/>
      <c r="AA44" s="661"/>
      <c r="AB44" s="661"/>
      <c r="AC44" s="661"/>
      <c r="AD44" s="661"/>
      <c r="AE44" s="661"/>
      <c r="AF44" s="661"/>
      <c r="AG44" s="661"/>
      <c r="AH44" s="659"/>
      <c r="AI44" s="203"/>
      <c r="AJ44" s="796"/>
      <c r="AK44" s="794"/>
      <c r="AL44" s="794"/>
      <c r="AM44" s="792"/>
    </row>
    <row r="45" spans="1:39" s="204" customFormat="1" x14ac:dyDescent="0.25">
      <c r="A45" s="203"/>
      <c r="B45" s="208">
        <v>5</v>
      </c>
      <c r="C45" s="691" t="s">
        <v>526</v>
      </c>
      <c r="D45" s="692"/>
      <c r="E45" s="692"/>
      <c r="F45" s="692"/>
      <c r="G45" s="692"/>
      <c r="H45" s="692"/>
      <c r="I45" s="692"/>
      <c r="J45" s="692"/>
      <c r="K45" s="692"/>
      <c r="L45" s="692"/>
      <c r="M45" s="692"/>
      <c r="N45" s="692"/>
      <c r="O45" s="222"/>
      <c r="P45" s="7"/>
      <c r="Q45" s="222"/>
      <c r="R45" s="222"/>
      <c r="S45" s="222"/>
      <c r="T45" s="222"/>
      <c r="U45" s="222"/>
      <c r="V45" s="222"/>
      <c r="W45" s="222"/>
      <c r="X45" s="222"/>
      <c r="Y45" s="222"/>
      <c r="Z45" s="222"/>
      <c r="AA45" s="222"/>
      <c r="AB45" s="222"/>
      <c r="AC45" s="222"/>
      <c r="AD45" s="222"/>
      <c r="AE45" s="222"/>
      <c r="AF45" s="222"/>
      <c r="AG45" s="222"/>
      <c r="AH45" s="223"/>
      <c r="AI45" s="203"/>
      <c r="AJ45" s="227">
        <f>COUNTIFS(O31:AH31,"1",O45:AH45,"1")</f>
        <v>0</v>
      </c>
      <c r="AK45" s="209">
        <f>COUNTIFS(O31:AH31,"1",O45:AH45,"0")</f>
        <v>0</v>
      </c>
      <c r="AL45" s="209">
        <f t="shared" ref="AL45" si="6">SUM(AJ45:AK45)</f>
        <v>0</v>
      </c>
      <c r="AM45" s="228" t="str">
        <f t="shared" ref="AM45" si="7">IF(AL45=0," ",SUM(AJ45/AL45))</f>
        <v xml:space="preserve"> </v>
      </c>
    </row>
    <row r="46" spans="1:39" s="204" customFormat="1" x14ac:dyDescent="0.25">
      <c r="A46" s="203"/>
      <c r="B46" s="629">
        <v>5.0999999999999996</v>
      </c>
      <c r="C46" s="689" t="s">
        <v>502</v>
      </c>
      <c r="D46" s="690"/>
      <c r="E46" s="690"/>
      <c r="F46" s="690"/>
      <c r="G46" s="690"/>
      <c r="H46" s="690"/>
      <c r="I46" s="690"/>
      <c r="J46" s="690"/>
      <c r="K46" s="690"/>
      <c r="L46" s="690"/>
      <c r="M46" s="690"/>
      <c r="N46" s="690"/>
      <c r="O46" s="211"/>
      <c r="P46" s="211"/>
      <c r="Q46" s="211"/>
      <c r="R46" s="211"/>
      <c r="S46" s="211"/>
      <c r="T46" s="211"/>
      <c r="U46" s="211"/>
      <c r="V46" s="211"/>
      <c r="W46" s="211"/>
      <c r="X46" s="211"/>
      <c r="Y46" s="211"/>
      <c r="Z46" s="211"/>
      <c r="AA46" s="211"/>
      <c r="AB46" s="211"/>
      <c r="AC46" s="211"/>
      <c r="AD46" s="211"/>
      <c r="AE46" s="211"/>
      <c r="AF46" s="211"/>
      <c r="AG46" s="211"/>
      <c r="AH46" s="212"/>
      <c r="AI46" s="203"/>
      <c r="AJ46" s="745"/>
      <c r="AK46" s="746"/>
      <c r="AL46" s="746"/>
      <c r="AM46" s="747"/>
    </row>
    <row r="47" spans="1:39" s="204" customFormat="1" x14ac:dyDescent="0.25">
      <c r="A47" s="203"/>
      <c r="B47" s="630"/>
      <c r="C47" s="774" t="s">
        <v>555</v>
      </c>
      <c r="D47" s="775"/>
      <c r="E47" s="775"/>
      <c r="F47" s="775"/>
      <c r="G47" s="775"/>
      <c r="H47" s="775"/>
      <c r="I47" s="775"/>
      <c r="J47" s="775"/>
      <c r="K47" s="775"/>
      <c r="L47" s="775"/>
      <c r="M47" s="775"/>
      <c r="N47" s="775"/>
      <c r="O47" s="213"/>
      <c r="P47" s="213"/>
      <c r="Q47" s="213"/>
      <c r="R47" s="213"/>
      <c r="S47" s="213"/>
      <c r="T47" s="213"/>
      <c r="U47" s="213"/>
      <c r="V47" s="213"/>
      <c r="W47" s="213"/>
      <c r="X47" s="213"/>
      <c r="Y47" s="213"/>
      <c r="Z47" s="213"/>
      <c r="AA47" s="213"/>
      <c r="AB47" s="213"/>
      <c r="AC47" s="213"/>
      <c r="AD47" s="213"/>
      <c r="AE47" s="213"/>
      <c r="AF47" s="213"/>
      <c r="AG47" s="213"/>
      <c r="AH47" s="214"/>
      <c r="AI47" s="203"/>
      <c r="AJ47" s="215">
        <f>COUNTIFS(O31:AH31,"1",O45:AH45,"1",O47:AH47,"1")</f>
        <v>0</v>
      </c>
      <c r="AK47" s="213">
        <f>COUNTIFS(O31:AH31,"1",O45:AH45,"1",O47:AH47,"0")</f>
        <v>0</v>
      </c>
      <c r="AL47" s="213">
        <f t="shared" ref="AL47:AL48" si="8">SUM(AJ47:AK47)</f>
        <v>0</v>
      </c>
      <c r="AM47" s="216" t="str">
        <f t="shared" ref="AM47:AM48" si="9">IF(AL47=0," ",SUM(AJ47/AL47))</f>
        <v xml:space="preserve"> </v>
      </c>
    </row>
    <row r="48" spans="1:39" ht="12.75" customHeight="1" x14ac:dyDescent="0.2">
      <c r="A48" s="178"/>
      <c r="B48" s="813"/>
      <c r="C48" s="775" t="s">
        <v>192</v>
      </c>
      <c r="D48" s="775"/>
      <c r="E48" s="775"/>
      <c r="F48" s="775"/>
      <c r="G48" s="775"/>
      <c r="H48" s="775"/>
      <c r="I48" s="775"/>
      <c r="J48" s="775"/>
      <c r="K48" s="775"/>
      <c r="L48" s="775"/>
      <c r="M48" s="775"/>
      <c r="N48" s="775"/>
      <c r="O48" s="213"/>
      <c r="P48" s="213"/>
      <c r="Q48" s="213"/>
      <c r="R48" s="213"/>
      <c r="S48" s="213"/>
      <c r="T48" s="213"/>
      <c r="U48" s="213"/>
      <c r="V48" s="213"/>
      <c r="W48" s="213"/>
      <c r="X48" s="213"/>
      <c r="Y48" s="213"/>
      <c r="Z48" s="213"/>
      <c r="AA48" s="213"/>
      <c r="AB48" s="213"/>
      <c r="AC48" s="213"/>
      <c r="AD48" s="213"/>
      <c r="AE48" s="213"/>
      <c r="AF48" s="213"/>
      <c r="AG48" s="213"/>
      <c r="AH48" s="214"/>
      <c r="AI48" s="178"/>
      <c r="AJ48" s="215">
        <f>COUNTIFS(O31:AH31,"1",O45:AH45,"1",O48:AH48,"1")</f>
        <v>0</v>
      </c>
      <c r="AK48" s="213">
        <f>COUNTIFS(O31:AH31,"1",O45:AH45,"1",O48:AH48,"0")</f>
        <v>0</v>
      </c>
      <c r="AL48" s="213">
        <f t="shared" si="8"/>
        <v>0</v>
      </c>
      <c r="AM48" s="216" t="str">
        <f t="shared" si="9"/>
        <v xml:space="preserve"> </v>
      </c>
    </row>
    <row r="49" spans="1:39" x14ac:dyDescent="0.2">
      <c r="A49" s="178"/>
      <c r="B49" s="229">
        <v>5.2</v>
      </c>
      <c r="C49" s="592" t="s">
        <v>556</v>
      </c>
      <c r="D49" s="716"/>
      <c r="E49" s="716"/>
      <c r="F49" s="716"/>
      <c r="G49" s="716"/>
      <c r="H49" s="716"/>
      <c r="I49" s="716"/>
      <c r="J49" s="716"/>
      <c r="K49" s="716"/>
      <c r="L49" s="716"/>
      <c r="M49" s="716"/>
      <c r="N49" s="716"/>
      <c r="O49" s="213"/>
      <c r="P49" s="213"/>
      <c r="Q49" s="213"/>
      <c r="R49" s="365"/>
      <c r="S49" s="213"/>
      <c r="T49" s="213"/>
      <c r="U49" s="213"/>
      <c r="V49" s="213"/>
      <c r="W49" s="213"/>
      <c r="X49" s="213"/>
      <c r="Y49" s="213"/>
      <c r="Z49" s="213"/>
      <c r="AA49" s="213"/>
      <c r="AB49" s="213"/>
      <c r="AC49" s="213"/>
      <c r="AD49" s="213"/>
      <c r="AE49" s="213"/>
      <c r="AF49" s="213"/>
      <c r="AG49" s="213"/>
      <c r="AH49" s="214"/>
      <c r="AI49" s="178"/>
      <c r="AJ49" s="215">
        <f>COUNTIFS(O31:AH31,"1",O45:AH45,"1",O49:AH49,"1")</f>
        <v>0</v>
      </c>
      <c r="AK49" s="213">
        <f>COUNTIFS(O31:AH31,"1",O45:AH45,"1",O49:AH49,"0")</f>
        <v>0</v>
      </c>
      <c r="AL49" s="213">
        <f t="shared" ref="AL49:AL50" si="10">SUM(AJ49:AK49)</f>
        <v>0</v>
      </c>
      <c r="AM49" s="216" t="str">
        <f t="shared" ref="AM49:AM50" si="11">IF(AL49=0," ",SUM(AJ49/AL49))</f>
        <v xml:space="preserve"> </v>
      </c>
    </row>
    <row r="50" spans="1:39" ht="25.5" customHeight="1" x14ac:dyDescent="0.2">
      <c r="A50" s="178"/>
      <c r="B50" s="653">
        <v>5.3</v>
      </c>
      <c r="C50" s="814" t="s">
        <v>437</v>
      </c>
      <c r="D50" s="815"/>
      <c r="E50" s="815"/>
      <c r="F50" s="815"/>
      <c r="G50" s="815"/>
      <c r="H50" s="815"/>
      <c r="I50" s="815"/>
      <c r="J50" s="815"/>
      <c r="K50" s="815"/>
      <c r="L50" s="815"/>
      <c r="M50" s="815"/>
      <c r="N50" s="816"/>
      <c r="O50" s="639"/>
      <c r="P50" s="639"/>
      <c r="Q50" s="639"/>
      <c r="R50" s="639"/>
      <c r="S50" s="639"/>
      <c r="T50" s="639"/>
      <c r="U50" s="639"/>
      <c r="V50" s="639"/>
      <c r="W50" s="639"/>
      <c r="X50" s="639"/>
      <c r="Y50" s="639"/>
      <c r="Z50" s="639"/>
      <c r="AA50" s="639"/>
      <c r="AB50" s="639"/>
      <c r="AC50" s="639"/>
      <c r="AD50" s="639"/>
      <c r="AE50" s="639"/>
      <c r="AF50" s="639"/>
      <c r="AG50" s="639"/>
      <c r="AH50" s="649"/>
      <c r="AI50" s="178"/>
      <c r="AJ50" s="641">
        <f>COUNTIFS(O31:AH31,"1",O45:AH45,"1",O50:AH50,"1")</f>
        <v>0</v>
      </c>
      <c r="AK50" s="639">
        <f>COUNTIFS(O31:AH31,"1",O45:AH45,"1",O50:AH50,"0")</f>
        <v>0</v>
      </c>
      <c r="AL50" s="639">
        <f t="shared" si="10"/>
        <v>0</v>
      </c>
      <c r="AM50" s="637" t="str">
        <f t="shared" si="11"/>
        <v xml:space="preserve"> </v>
      </c>
    </row>
    <row r="51" spans="1:39" ht="13.5" thickBot="1" x14ac:dyDescent="0.25">
      <c r="A51" s="178"/>
      <c r="B51" s="654"/>
      <c r="C51" s="655" t="s">
        <v>557</v>
      </c>
      <c r="D51" s="656"/>
      <c r="E51" s="656"/>
      <c r="F51" s="656"/>
      <c r="G51" s="656"/>
      <c r="H51" s="656"/>
      <c r="I51" s="656"/>
      <c r="J51" s="656"/>
      <c r="K51" s="656"/>
      <c r="L51" s="656"/>
      <c r="M51" s="656"/>
      <c r="N51" s="657"/>
      <c r="O51" s="640"/>
      <c r="P51" s="640"/>
      <c r="Q51" s="640"/>
      <c r="R51" s="640"/>
      <c r="S51" s="640"/>
      <c r="T51" s="640"/>
      <c r="U51" s="640"/>
      <c r="V51" s="640"/>
      <c r="W51" s="640"/>
      <c r="X51" s="640"/>
      <c r="Y51" s="640"/>
      <c r="Z51" s="640"/>
      <c r="AA51" s="640"/>
      <c r="AB51" s="640"/>
      <c r="AC51" s="640"/>
      <c r="AD51" s="640"/>
      <c r="AE51" s="640"/>
      <c r="AF51" s="640"/>
      <c r="AG51" s="640"/>
      <c r="AH51" s="652"/>
      <c r="AI51" s="178"/>
      <c r="AJ51" s="642"/>
      <c r="AK51" s="640"/>
      <c r="AL51" s="640"/>
      <c r="AM51" s="638"/>
    </row>
    <row r="52" spans="1:39" ht="12.75" customHeight="1" thickBot="1" x14ac:dyDescent="0.25">
      <c r="A52" s="178"/>
      <c r="B52" s="686" t="s">
        <v>199</v>
      </c>
      <c r="C52" s="687"/>
      <c r="D52" s="687"/>
      <c r="E52" s="687"/>
      <c r="F52" s="687"/>
      <c r="G52" s="687"/>
      <c r="H52" s="687"/>
      <c r="I52" s="687"/>
      <c r="J52" s="687"/>
      <c r="K52" s="687"/>
      <c r="L52" s="687"/>
      <c r="M52" s="687"/>
      <c r="N52" s="687"/>
      <c r="O52" s="230"/>
      <c r="P52" s="230"/>
      <c r="Q52" s="230"/>
      <c r="R52" s="230"/>
      <c r="S52" s="230"/>
      <c r="T52" s="230"/>
      <c r="U52" s="230"/>
      <c r="V52" s="230"/>
      <c r="W52" s="230"/>
      <c r="X52" s="230"/>
      <c r="Y52" s="230"/>
      <c r="Z52" s="230"/>
      <c r="AA52" s="230"/>
      <c r="AB52" s="230"/>
      <c r="AC52" s="230"/>
      <c r="AD52" s="230"/>
      <c r="AE52" s="230"/>
      <c r="AF52" s="230"/>
      <c r="AG52" s="230"/>
      <c r="AH52" s="231"/>
      <c r="AI52" s="178"/>
      <c r="AJ52" s="764"/>
      <c r="AK52" s="765"/>
      <c r="AL52" s="765"/>
      <c r="AM52" s="766"/>
    </row>
    <row r="53" spans="1:39" x14ac:dyDescent="0.2">
      <c r="A53" s="178"/>
      <c r="B53" s="221">
        <v>6</v>
      </c>
      <c r="C53" s="683" t="s">
        <v>400</v>
      </c>
      <c r="D53" s="683"/>
      <c r="E53" s="683"/>
      <c r="F53" s="683"/>
      <c r="G53" s="683"/>
      <c r="H53" s="683"/>
      <c r="I53" s="683"/>
      <c r="J53" s="683"/>
      <c r="K53" s="683"/>
      <c r="L53" s="683"/>
      <c r="M53" s="683"/>
      <c r="N53" s="683"/>
      <c r="O53" s="375"/>
      <c r="P53" s="375"/>
      <c r="Q53" s="375"/>
      <c r="R53" s="375"/>
      <c r="S53" s="375"/>
      <c r="T53" s="375"/>
      <c r="U53" s="375"/>
      <c r="V53" s="375"/>
      <c r="W53" s="375"/>
      <c r="X53" s="375"/>
      <c r="Y53" s="375"/>
      <c r="Z53" s="375"/>
      <c r="AA53" s="375"/>
      <c r="AB53" s="375"/>
      <c r="AC53" s="375"/>
      <c r="AD53" s="375"/>
      <c r="AE53" s="375"/>
      <c r="AF53" s="375"/>
      <c r="AG53" s="375"/>
      <c r="AH53" s="223"/>
      <c r="AI53" s="178"/>
      <c r="AJ53" s="378">
        <f>COUNTIFS(O31:AH31,"1",O53:AH53,"1")</f>
        <v>0</v>
      </c>
      <c r="AK53" s="373">
        <f>COUNTIFS(O31:AH31,"1",O53:AH53,"0")</f>
        <v>0</v>
      </c>
      <c r="AL53" s="373">
        <f t="shared" ref="AL53:AL134" si="12">SUM(AJ53:AK53)</f>
        <v>0</v>
      </c>
      <c r="AM53" s="372" t="str">
        <f t="shared" ref="AM53:AM134" si="13">IF(AL53=0," ",SUM(AJ53/AL53))</f>
        <v xml:space="preserve"> </v>
      </c>
    </row>
    <row r="54" spans="1:39" x14ac:dyDescent="0.2">
      <c r="A54" s="178"/>
      <c r="B54" s="625">
        <v>6.1</v>
      </c>
      <c r="C54" s="685" t="s">
        <v>370</v>
      </c>
      <c r="D54" s="685"/>
      <c r="E54" s="685"/>
      <c r="F54" s="685"/>
      <c r="G54" s="685"/>
      <c r="H54" s="685"/>
      <c r="I54" s="685"/>
      <c r="J54" s="685"/>
      <c r="K54" s="685"/>
      <c r="L54" s="685"/>
      <c r="M54" s="685"/>
      <c r="N54" s="685"/>
      <c r="O54" s="376"/>
      <c r="P54" s="376"/>
      <c r="Q54" s="376"/>
      <c r="R54" s="376"/>
      <c r="S54" s="376"/>
      <c r="T54" s="376"/>
      <c r="U54" s="376"/>
      <c r="V54" s="376"/>
      <c r="W54" s="376"/>
      <c r="X54" s="376"/>
      <c r="Y54" s="376"/>
      <c r="Z54" s="376"/>
      <c r="AA54" s="376"/>
      <c r="AB54" s="376"/>
      <c r="AC54" s="376"/>
      <c r="AD54" s="376"/>
      <c r="AE54" s="376"/>
      <c r="AF54" s="376"/>
      <c r="AG54" s="376"/>
      <c r="AH54" s="377"/>
      <c r="AI54" s="178"/>
      <c r="AJ54" s="742"/>
      <c r="AK54" s="743"/>
      <c r="AL54" s="743"/>
      <c r="AM54" s="744"/>
    </row>
    <row r="55" spans="1:39" x14ac:dyDescent="0.2">
      <c r="A55" s="178"/>
      <c r="B55" s="626"/>
      <c r="C55" s="460" t="s">
        <v>558</v>
      </c>
      <c r="D55" s="636"/>
      <c r="E55" s="636"/>
      <c r="F55" s="636"/>
      <c r="G55" s="636"/>
      <c r="H55" s="636"/>
      <c r="I55" s="636"/>
      <c r="J55" s="636"/>
      <c r="K55" s="636"/>
      <c r="L55" s="636"/>
      <c r="M55" s="636"/>
      <c r="N55" s="636"/>
      <c r="O55" s="369"/>
      <c r="P55" s="369"/>
      <c r="Q55" s="369"/>
      <c r="R55" s="369"/>
      <c r="S55" s="369"/>
      <c r="T55" s="369"/>
      <c r="U55" s="369"/>
      <c r="V55" s="369"/>
      <c r="W55" s="369"/>
      <c r="X55" s="369"/>
      <c r="Y55" s="369"/>
      <c r="Z55" s="369"/>
      <c r="AA55" s="369"/>
      <c r="AB55" s="369"/>
      <c r="AC55" s="369"/>
      <c r="AD55" s="369"/>
      <c r="AE55" s="369"/>
      <c r="AF55" s="369"/>
      <c r="AG55" s="369"/>
      <c r="AH55" s="371"/>
      <c r="AI55" s="178"/>
      <c r="AJ55" s="368">
        <f>COUNTIFS(O31:AH31,"1",O53:AH53,"1",O55:AH55,"1")</f>
        <v>0</v>
      </c>
      <c r="AK55" s="367">
        <f>COUNTIFS(O31:AH31,"1",O53:AH53,"1",O55:AH55,"0")</f>
        <v>0</v>
      </c>
      <c r="AL55" s="367">
        <f t="shared" si="12"/>
        <v>0</v>
      </c>
      <c r="AM55" s="366" t="str">
        <f t="shared" si="13"/>
        <v xml:space="preserve"> </v>
      </c>
    </row>
    <row r="56" spans="1:39" x14ac:dyDescent="0.2">
      <c r="A56" s="178"/>
      <c r="B56" s="626"/>
      <c r="C56" s="636" t="s">
        <v>166</v>
      </c>
      <c r="D56" s="636"/>
      <c r="E56" s="636"/>
      <c r="F56" s="636"/>
      <c r="G56" s="636"/>
      <c r="H56" s="636"/>
      <c r="I56" s="636"/>
      <c r="J56" s="636"/>
      <c r="K56" s="636"/>
      <c r="L56" s="636"/>
      <c r="M56" s="636"/>
      <c r="N56" s="636"/>
      <c r="O56" s="369"/>
      <c r="P56" s="369"/>
      <c r="Q56" s="365"/>
      <c r="R56" s="369"/>
      <c r="S56" s="369"/>
      <c r="T56" s="369"/>
      <c r="U56" s="369"/>
      <c r="V56" s="369"/>
      <c r="W56" s="369"/>
      <c r="X56" s="369"/>
      <c r="Y56" s="369"/>
      <c r="Z56" s="369"/>
      <c r="AA56" s="369"/>
      <c r="AB56" s="369"/>
      <c r="AC56" s="369"/>
      <c r="AD56" s="369"/>
      <c r="AE56" s="369"/>
      <c r="AF56" s="369"/>
      <c r="AG56" s="369"/>
      <c r="AH56" s="371"/>
      <c r="AI56" s="178"/>
      <c r="AJ56" s="368">
        <f>COUNTIFS(O31:AH31,"1",O53:AH53,"1",O56:AH56,"1")</f>
        <v>0</v>
      </c>
      <c r="AK56" s="367">
        <f>COUNTIFS(O31:AH31,"1",O53:AH53,"1",O56:AH56,"0")</f>
        <v>0</v>
      </c>
      <c r="AL56" s="367">
        <f t="shared" si="12"/>
        <v>0</v>
      </c>
      <c r="AM56" s="366" t="str">
        <f t="shared" si="13"/>
        <v xml:space="preserve"> </v>
      </c>
    </row>
    <row r="57" spans="1:39" x14ac:dyDescent="0.2">
      <c r="A57" s="178"/>
      <c r="B57" s="626"/>
      <c r="C57" s="712" t="s">
        <v>167</v>
      </c>
      <c r="D57" s="712"/>
      <c r="E57" s="712"/>
      <c r="F57" s="712"/>
      <c r="G57" s="712"/>
      <c r="H57" s="712"/>
      <c r="I57" s="712"/>
      <c r="J57" s="712"/>
      <c r="K57" s="712"/>
      <c r="L57" s="712"/>
      <c r="M57" s="712"/>
      <c r="N57" s="712"/>
      <c r="O57" s="365"/>
      <c r="P57" s="369"/>
      <c r="Q57" s="365"/>
      <c r="R57" s="369"/>
      <c r="S57" s="369"/>
      <c r="T57" s="369"/>
      <c r="U57" s="369"/>
      <c r="V57" s="369"/>
      <c r="W57" s="369"/>
      <c r="X57" s="369"/>
      <c r="Y57" s="369"/>
      <c r="Z57" s="369"/>
      <c r="AA57" s="369"/>
      <c r="AB57" s="369"/>
      <c r="AC57" s="369"/>
      <c r="AD57" s="369"/>
      <c r="AE57" s="369"/>
      <c r="AF57" s="369"/>
      <c r="AG57" s="369"/>
      <c r="AH57" s="371"/>
      <c r="AI57" s="178"/>
      <c r="AJ57" s="368">
        <f>COUNTIFS(O31:AH31,"1",O53:AH53,"1",O57:AH57,"1")</f>
        <v>0</v>
      </c>
      <c r="AK57" s="367">
        <f>COUNTIFS(O31:AH31,"1",O53:AH53,"1",O57:AH57,"0")</f>
        <v>0</v>
      </c>
      <c r="AL57" s="367">
        <f t="shared" si="12"/>
        <v>0</v>
      </c>
      <c r="AM57" s="366" t="str">
        <f t="shared" si="13"/>
        <v xml:space="preserve"> </v>
      </c>
    </row>
    <row r="58" spans="1:39" x14ac:dyDescent="0.2">
      <c r="A58" s="178"/>
      <c r="B58" s="626"/>
      <c r="C58" s="712" t="s">
        <v>434</v>
      </c>
      <c r="D58" s="712"/>
      <c r="E58" s="712"/>
      <c r="F58" s="712"/>
      <c r="G58" s="712"/>
      <c r="H58" s="712"/>
      <c r="I58" s="712"/>
      <c r="J58" s="712"/>
      <c r="K58" s="712"/>
      <c r="L58" s="712"/>
      <c r="M58" s="712"/>
      <c r="N58" s="712"/>
      <c r="O58" s="369"/>
      <c r="P58" s="369"/>
      <c r="Q58" s="365"/>
      <c r="R58" s="369"/>
      <c r="S58" s="369"/>
      <c r="T58" s="369"/>
      <c r="U58" s="369"/>
      <c r="V58" s="369"/>
      <c r="W58" s="369"/>
      <c r="X58" s="369"/>
      <c r="Y58" s="369"/>
      <c r="Z58" s="369"/>
      <c r="AA58" s="369"/>
      <c r="AB58" s="369"/>
      <c r="AC58" s="369"/>
      <c r="AD58" s="369"/>
      <c r="AE58" s="369"/>
      <c r="AF58" s="369"/>
      <c r="AG58" s="369"/>
      <c r="AH58" s="371"/>
      <c r="AI58" s="178"/>
      <c r="AJ58" s="368">
        <f>COUNTIFS(O31:AH31,"1",O53:AH53,"1",O58:AH58,"1")</f>
        <v>0</v>
      </c>
      <c r="AK58" s="367">
        <f>COUNTIFS(O31:AH31,"1",O53:AH53,"1",O58:AH58,"0")</f>
        <v>0</v>
      </c>
      <c r="AL58" s="367">
        <f t="shared" si="12"/>
        <v>0</v>
      </c>
      <c r="AM58" s="366" t="str">
        <f t="shared" si="13"/>
        <v xml:space="preserve"> </v>
      </c>
    </row>
    <row r="59" spans="1:39" hidden="1" x14ac:dyDescent="0.2">
      <c r="A59" s="178"/>
      <c r="B59" s="626"/>
      <c r="C59" s="801"/>
      <c r="D59" s="802"/>
      <c r="E59" s="802"/>
      <c r="F59" s="802"/>
      <c r="G59" s="802"/>
      <c r="H59" s="802"/>
      <c r="I59" s="802"/>
      <c r="J59" s="802"/>
      <c r="K59" s="802"/>
      <c r="L59" s="802"/>
      <c r="M59" s="802"/>
      <c r="N59" s="803"/>
      <c r="O59" s="235">
        <f>COUNT(O56:O58)</f>
        <v>0</v>
      </c>
      <c r="P59" s="235">
        <f t="shared" ref="P59:AH59" si="14">COUNT(P56:P58)</f>
        <v>0</v>
      </c>
      <c r="Q59" s="235">
        <f t="shared" si="14"/>
        <v>0</v>
      </c>
      <c r="R59" s="235">
        <f t="shared" si="14"/>
        <v>0</v>
      </c>
      <c r="S59" s="235">
        <f t="shared" si="14"/>
        <v>0</v>
      </c>
      <c r="T59" s="235">
        <f t="shared" si="14"/>
        <v>0</v>
      </c>
      <c r="U59" s="235">
        <f t="shared" si="14"/>
        <v>0</v>
      </c>
      <c r="V59" s="235">
        <f t="shared" si="14"/>
        <v>0</v>
      </c>
      <c r="W59" s="235">
        <f t="shared" si="14"/>
        <v>0</v>
      </c>
      <c r="X59" s="235">
        <f t="shared" si="14"/>
        <v>0</v>
      </c>
      <c r="Y59" s="235">
        <f t="shared" si="14"/>
        <v>0</v>
      </c>
      <c r="Z59" s="235">
        <f t="shared" si="14"/>
        <v>0</v>
      </c>
      <c r="AA59" s="235">
        <f t="shared" si="14"/>
        <v>0</v>
      </c>
      <c r="AB59" s="235">
        <f t="shared" si="14"/>
        <v>0</v>
      </c>
      <c r="AC59" s="235">
        <f t="shared" si="14"/>
        <v>0</v>
      </c>
      <c r="AD59" s="235">
        <f t="shared" si="14"/>
        <v>0</v>
      </c>
      <c r="AE59" s="235">
        <f t="shared" si="14"/>
        <v>0</v>
      </c>
      <c r="AF59" s="235">
        <f t="shared" si="14"/>
        <v>0</v>
      </c>
      <c r="AG59" s="235">
        <f t="shared" si="14"/>
        <v>0</v>
      </c>
      <c r="AH59" s="284">
        <f t="shared" si="14"/>
        <v>0</v>
      </c>
      <c r="AI59" s="178"/>
      <c r="AJ59" s="236"/>
      <c r="AK59" s="237"/>
      <c r="AL59" s="235"/>
      <c r="AM59" s="238"/>
    </row>
    <row r="60" spans="1:39" hidden="1" x14ac:dyDescent="0.2">
      <c r="A60" s="178"/>
      <c r="B60" s="626"/>
      <c r="C60" s="239"/>
      <c r="D60" s="240"/>
      <c r="E60" s="240"/>
      <c r="F60" s="240"/>
      <c r="G60" s="240"/>
      <c r="H60" s="240"/>
      <c r="I60" s="240"/>
      <c r="J60" s="240"/>
      <c r="K60" s="240"/>
      <c r="L60" s="240"/>
      <c r="M60" s="240"/>
      <c r="N60" s="241"/>
      <c r="O60" s="235" t="str">
        <f>IF(O59=0," ",SUM(O56:O58))</f>
        <v xml:space="preserve"> </v>
      </c>
      <c r="P60" s="235" t="str">
        <f t="shared" ref="P60:AH60" si="15">IF(P59=0," ",SUM(P56:P58))</f>
        <v xml:space="preserve"> </v>
      </c>
      <c r="Q60" s="235" t="str">
        <f t="shared" si="15"/>
        <v xml:space="preserve"> </v>
      </c>
      <c r="R60" s="235" t="str">
        <f t="shared" si="15"/>
        <v xml:space="preserve"> </v>
      </c>
      <c r="S60" s="235" t="str">
        <f t="shared" si="15"/>
        <v xml:space="preserve"> </v>
      </c>
      <c r="T60" s="235" t="str">
        <f t="shared" si="15"/>
        <v xml:space="preserve"> </v>
      </c>
      <c r="U60" s="235" t="str">
        <f t="shared" si="15"/>
        <v xml:space="preserve"> </v>
      </c>
      <c r="V60" s="235" t="str">
        <f t="shared" si="15"/>
        <v xml:space="preserve"> </v>
      </c>
      <c r="W60" s="235" t="str">
        <f t="shared" si="15"/>
        <v xml:space="preserve"> </v>
      </c>
      <c r="X60" s="235" t="str">
        <f t="shared" si="15"/>
        <v xml:space="preserve"> </v>
      </c>
      <c r="Y60" s="235" t="str">
        <f t="shared" si="15"/>
        <v xml:space="preserve"> </v>
      </c>
      <c r="Z60" s="235" t="str">
        <f t="shared" si="15"/>
        <v xml:space="preserve"> </v>
      </c>
      <c r="AA60" s="235" t="str">
        <f t="shared" si="15"/>
        <v xml:space="preserve"> </v>
      </c>
      <c r="AB60" s="235" t="str">
        <f t="shared" si="15"/>
        <v xml:space="preserve"> </v>
      </c>
      <c r="AC60" s="235" t="str">
        <f t="shared" si="15"/>
        <v xml:space="preserve"> </v>
      </c>
      <c r="AD60" s="235" t="str">
        <f t="shared" si="15"/>
        <v xml:space="preserve"> </v>
      </c>
      <c r="AE60" s="235" t="str">
        <f t="shared" si="15"/>
        <v xml:space="preserve"> </v>
      </c>
      <c r="AF60" s="235" t="str">
        <f t="shared" si="15"/>
        <v xml:space="preserve"> </v>
      </c>
      <c r="AG60" s="235" t="str">
        <f t="shared" si="15"/>
        <v xml:space="preserve"> </v>
      </c>
      <c r="AH60" s="284" t="str">
        <f t="shared" si="15"/>
        <v xml:space="preserve"> </v>
      </c>
      <c r="AI60" s="178"/>
      <c r="AJ60" s="236"/>
      <c r="AK60" s="237"/>
      <c r="AL60" s="235"/>
      <c r="AM60" s="238"/>
    </row>
    <row r="61" spans="1:39" hidden="1" x14ac:dyDescent="0.2">
      <c r="A61" s="178"/>
      <c r="B61" s="626"/>
      <c r="C61" s="239"/>
      <c r="D61" s="240"/>
      <c r="E61" s="240"/>
      <c r="F61" s="240"/>
      <c r="G61" s="240"/>
      <c r="H61" s="240"/>
      <c r="I61" s="240"/>
      <c r="J61" s="240"/>
      <c r="K61" s="240"/>
      <c r="L61" s="240"/>
      <c r="M61" s="240"/>
      <c r="N61" s="241"/>
      <c r="O61" s="237" t="str">
        <f>IF(O53=0," ",COUNTIF(O60,"&gt;=1"))</f>
        <v xml:space="preserve"> </v>
      </c>
      <c r="P61" s="237" t="str">
        <f t="shared" ref="P61:AH61" si="16">IF(P53=0," ",COUNTIF(P60,"&gt;=1"))</f>
        <v xml:space="preserve"> </v>
      </c>
      <c r="Q61" s="237" t="str">
        <f t="shared" si="16"/>
        <v xml:space="preserve"> </v>
      </c>
      <c r="R61" s="237" t="str">
        <f t="shared" si="16"/>
        <v xml:space="preserve"> </v>
      </c>
      <c r="S61" s="237" t="str">
        <f t="shared" si="16"/>
        <v xml:space="preserve"> </v>
      </c>
      <c r="T61" s="237" t="str">
        <f t="shared" si="16"/>
        <v xml:space="preserve"> </v>
      </c>
      <c r="U61" s="237" t="str">
        <f t="shared" si="16"/>
        <v xml:space="preserve"> </v>
      </c>
      <c r="V61" s="237" t="str">
        <f t="shared" si="16"/>
        <v xml:space="preserve"> </v>
      </c>
      <c r="W61" s="237" t="str">
        <f t="shared" si="16"/>
        <v xml:space="preserve"> </v>
      </c>
      <c r="X61" s="237" t="str">
        <f t="shared" si="16"/>
        <v xml:space="preserve"> </v>
      </c>
      <c r="Y61" s="237" t="str">
        <f t="shared" si="16"/>
        <v xml:space="preserve"> </v>
      </c>
      <c r="Z61" s="237" t="str">
        <f t="shared" si="16"/>
        <v xml:space="preserve"> </v>
      </c>
      <c r="AA61" s="237" t="str">
        <f t="shared" si="16"/>
        <v xml:space="preserve"> </v>
      </c>
      <c r="AB61" s="237" t="str">
        <f t="shared" si="16"/>
        <v xml:space="preserve"> </v>
      </c>
      <c r="AC61" s="237" t="str">
        <f t="shared" si="16"/>
        <v xml:space="preserve"> </v>
      </c>
      <c r="AD61" s="237" t="str">
        <f t="shared" si="16"/>
        <v xml:space="preserve"> </v>
      </c>
      <c r="AE61" s="237" t="str">
        <f t="shared" si="16"/>
        <v xml:space="preserve"> </v>
      </c>
      <c r="AF61" s="237" t="str">
        <f t="shared" si="16"/>
        <v xml:space="preserve"> </v>
      </c>
      <c r="AG61" s="237" t="str">
        <f t="shared" si="16"/>
        <v xml:space="preserve"> </v>
      </c>
      <c r="AH61" s="386" t="str">
        <f t="shared" si="16"/>
        <v xml:space="preserve"> </v>
      </c>
      <c r="AI61" s="178"/>
      <c r="AJ61" s="236">
        <f>COUNTIFS(O31:AH31,"1",O53:AH53,"1",O61:AH61,"1")</f>
        <v>0</v>
      </c>
      <c r="AK61" s="237">
        <f>COUNTIFS(O31:AH31,"1",O53:AH53,"1",O61:AH61,"0")</f>
        <v>0</v>
      </c>
      <c r="AL61" s="235">
        <f t="shared" ref="AL61" si="17">SUM(AJ61:AK61)</f>
        <v>0</v>
      </c>
      <c r="AM61" s="238" t="str">
        <f t="shared" ref="AM61" si="18">IF(AL61=0," ",SUM(AJ61/AL61))</f>
        <v xml:space="preserve"> </v>
      </c>
    </row>
    <row r="62" spans="1:39" ht="13.5" thickBot="1" x14ac:dyDescent="0.25">
      <c r="A62" s="178"/>
      <c r="B62" s="627"/>
      <c r="C62" s="634" t="s">
        <v>168</v>
      </c>
      <c r="D62" s="634"/>
      <c r="E62" s="634"/>
      <c r="F62" s="634"/>
      <c r="G62" s="634"/>
      <c r="H62" s="634"/>
      <c r="I62" s="634"/>
      <c r="J62" s="634"/>
      <c r="K62" s="634"/>
      <c r="L62" s="634"/>
      <c r="M62" s="634"/>
      <c r="N62" s="634"/>
      <c r="O62" s="370"/>
      <c r="P62" s="370"/>
      <c r="Q62" s="370"/>
      <c r="R62" s="370"/>
      <c r="S62" s="370"/>
      <c r="T62" s="370"/>
      <c r="U62" s="370"/>
      <c r="V62" s="370"/>
      <c r="W62" s="370"/>
      <c r="X62" s="370"/>
      <c r="Y62" s="370"/>
      <c r="Z62" s="370"/>
      <c r="AA62" s="370"/>
      <c r="AB62" s="370"/>
      <c r="AC62" s="370"/>
      <c r="AD62" s="370"/>
      <c r="AE62" s="370"/>
      <c r="AF62" s="370"/>
      <c r="AG62" s="370"/>
      <c r="AH62" s="374"/>
      <c r="AI62" s="178"/>
      <c r="AJ62" s="244">
        <f>COUNTIFS(O31:AH31,"1",O53:AH53,"1",O62:AH62,"1")</f>
        <v>0</v>
      </c>
      <c r="AK62" s="245">
        <f>COUNTIFS(O31:AH31,"1",O53:AH53,"1",O62:AH62,"0")</f>
        <v>0</v>
      </c>
      <c r="AL62" s="245">
        <f t="shared" si="12"/>
        <v>0</v>
      </c>
      <c r="AM62" s="246" t="str">
        <f t="shared" si="13"/>
        <v xml:space="preserve"> </v>
      </c>
    </row>
    <row r="63" spans="1:39" ht="13.5" hidden="1" thickBot="1" x14ac:dyDescent="0.25">
      <c r="A63" s="178"/>
      <c r="B63" s="383"/>
      <c r="C63" s="384"/>
      <c r="D63" s="384"/>
      <c r="E63" s="384"/>
      <c r="F63" s="384"/>
      <c r="G63" s="384"/>
      <c r="H63" s="384"/>
      <c r="I63" s="384"/>
      <c r="J63" s="384"/>
      <c r="K63" s="384"/>
      <c r="L63" s="384"/>
      <c r="M63" s="384"/>
      <c r="N63" s="384"/>
      <c r="O63" s="385"/>
      <c r="P63" s="385"/>
      <c r="Q63" s="385"/>
      <c r="R63" s="385"/>
      <c r="S63" s="385"/>
      <c r="T63" s="385"/>
      <c r="U63" s="385"/>
      <c r="V63" s="385"/>
      <c r="W63" s="385"/>
      <c r="X63" s="385"/>
      <c r="Y63" s="385"/>
      <c r="Z63" s="385"/>
      <c r="AA63" s="385"/>
      <c r="AB63" s="385"/>
      <c r="AC63" s="385"/>
      <c r="AD63" s="385"/>
      <c r="AE63" s="385"/>
      <c r="AF63" s="385"/>
      <c r="AG63" s="385"/>
      <c r="AH63" s="385"/>
      <c r="AI63" s="178"/>
      <c r="AJ63" s="385">
        <f>COUNTIFS(O31:AH31,"1",O53:AH53,"1",O55:AH55,"1",O61:AH61,"1",O62:AH62,"1")</f>
        <v>0</v>
      </c>
      <c r="AK63" s="385"/>
      <c r="AL63" s="385">
        <f>COUNTIFS(O31:AH31,"1",O53:AH53,"1")</f>
        <v>0</v>
      </c>
      <c r="AM63" s="387" t="str">
        <f t="shared" si="13"/>
        <v xml:space="preserve"> </v>
      </c>
    </row>
    <row r="64" spans="1:39" ht="12.75" customHeight="1" thickBot="1" x14ac:dyDescent="0.25">
      <c r="A64" s="178"/>
      <c r="B64" s="623" t="s">
        <v>200</v>
      </c>
      <c r="C64" s="624"/>
      <c r="D64" s="624"/>
      <c r="E64" s="624"/>
      <c r="F64" s="624"/>
      <c r="G64" s="624"/>
      <c r="H64" s="624"/>
      <c r="I64" s="624"/>
      <c r="J64" s="624"/>
      <c r="K64" s="624"/>
      <c r="L64" s="624"/>
      <c r="M64" s="624"/>
      <c r="N64" s="624"/>
      <c r="O64" s="361"/>
      <c r="P64" s="361"/>
      <c r="Q64" s="361"/>
      <c r="R64" s="361"/>
      <c r="S64" s="361"/>
      <c r="T64" s="361"/>
      <c r="U64" s="361"/>
      <c r="V64" s="361"/>
      <c r="W64" s="361"/>
      <c r="X64" s="361"/>
      <c r="Y64" s="361"/>
      <c r="Z64" s="361"/>
      <c r="AA64" s="361"/>
      <c r="AB64" s="361"/>
      <c r="AC64" s="361"/>
      <c r="AD64" s="361"/>
      <c r="AE64" s="361"/>
      <c r="AF64" s="361"/>
      <c r="AG64" s="361"/>
      <c r="AH64" s="231"/>
      <c r="AI64" s="178"/>
      <c r="AJ64" s="764"/>
      <c r="AK64" s="765"/>
      <c r="AL64" s="765"/>
      <c r="AM64" s="766"/>
    </row>
    <row r="65" spans="1:39" x14ac:dyDescent="0.2">
      <c r="A65" s="178"/>
      <c r="B65" s="208">
        <v>7</v>
      </c>
      <c r="C65" s="691" t="s">
        <v>559</v>
      </c>
      <c r="D65" s="692"/>
      <c r="E65" s="692"/>
      <c r="F65" s="692"/>
      <c r="G65" s="692"/>
      <c r="H65" s="692"/>
      <c r="I65" s="692"/>
      <c r="J65" s="692"/>
      <c r="K65" s="692"/>
      <c r="L65" s="692"/>
      <c r="M65" s="692"/>
      <c r="N65" s="692"/>
      <c r="O65" s="17"/>
      <c r="P65" s="308"/>
      <c r="Q65" s="308"/>
      <c r="R65" s="308"/>
      <c r="S65" s="308"/>
      <c r="T65" s="308"/>
      <c r="U65" s="308"/>
      <c r="V65" s="308"/>
      <c r="W65" s="308"/>
      <c r="X65" s="308"/>
      <c r="Y65" s="308"/>
      <c r="Z65" s="308"/>
      <c r="AA65" s="308"/>
      <c r="AB65" s="308"/>
      <c r="AC65" s="308"/>
      <c r="AD65" s="308"/>
      <c r="AE65" s="308"/>
      <c r="AF65" s="308"/>
      <c r="AG65" s="308"/>
      <c r="AH65" s="318"/>
      <c r="AI65" s="178"/>
      <c r="AJ65" s="313">
        <f>COUNTIF(O65:AH65,"1")</f>
        <v>0</v>
      </c>
      <c r="AK65" s="307">
        <f>COUNTIF(O65:AH65,"0")</f>
        <v>0</v>
      </c>
      <c r="AL65" s="308">
        <f t="shared" ref="AL65" si="19">SUM(AJ65:AK65)</f>
        <v>0</v>
      </c>
      <c r="AM65" s="228" t="str">
        <f t="shared" ref="AM65" si="20">IF(AL65=0," ",SUM(AJ65/AL65))</f>
        <v xml:space="preserve"> </v>
      </c>
    </row>
    <row r="66" spans="1:39" x14ac:dyDescent="0.2">
      <c r="A66" s="178"/>
      <c r="B66" s="629">
        <v>7.1</v>
      </c>
      <c r="C66" s="817" t="s">
        <v>375</v>
      </c>
      <c r="D66" s="818"/>
      <c r="E66" s="818"/>
      <c r="F66" s="818"/>
      <c r="G66" s="818"/>
      <c r="H66" s="818"/>
      <c r="I66" s="818"/>
      <c r="J66" s="818"/>
      <c r="K66" s="818"/>
      <c r="L66" s="818"/>
      <c r="M66" s="818"/>
      <c r="N66" s="819"/>
      <c r="O66" s="310"/>
      <c r="P66" s="310"/>
      <c r="Q66" s="310"/>
      <c r="R66" s="310"/>
      <c r="S66" s="310"/>
      <c r="T66" s="310"/>
      <c r="U66" s="310"/>
      <c r="V66" s="310"/>
      <c r="W66" s="310"/>
      <c r="X66" s="310"/>
      <c r="Y66" s="310"/>
      <c r="Z66" s="310"/>
      <c r="AA66" s="310"/>
      <c r="AB66" s="310"/>
      <c r="AC66" s="310"/>
      <c r="AD66" s="310"/>
      <c r="AE66" s="310"/>
      <c r="AF66" s="310"/>
      <c r="AG66" s="310"/>
      <c r="AH66" s="311"/>
      <c r="AI66" s="178"/>
      <c r="AJ66" s="742"/>
      <c r="AK66" s="743"/>
      <c r="AL66" s="743"/>
      <c r="AM66" s="744"/>
    </row>
    <row r="67" spans="1:39" x14ac:dyDescent="0.2">
      <c r="A67" s="178"/>
      <c r="B67" s="630"/>
      <c r="C67" s="462" t="s">
        <v>560</v>
      </c>
      <c r="D67" s="628"/>
      <c r="E67" s="628"/>
      <c r="F67" s="628"/>
      <c r="G67" s="628"/>
      <c r="H67" s="628"/>
      <c r="I67" s="628"/>
      <c r="J67" s="628"/>
      <c r="K67" s="628"/>
      <c r="L67" s="628"/>
      <c r="M67" s="628"/>
      <c r="N67" s="628"/>
      <c r="O67" s="312"/>
      <c r="P67" s="312"/>
      <c r="Q67" s="312"/>
      <c r="R67" s="312"/>
      <c r="S67" s="312"/>
      <c r="T67" s="312"/>
      <c r="U67" s="312"/>
      <c r="V67" s="312"/>
      <c r="W67" s="312"/>
      <c r="X67" s="312"/>
      <c r="Y67" s="312"/>
      <c r="Z67" s="312"/>
      <c r="AA67" s="312"/>
      <c r="AB67" s="312"/>
      <c r="AC67" s="312"/>
      <c r="AD67" s="312"/>
      <c r="AE67" s="312"/>
      <c r="AF67" s="312"/>
      <c r="AG67" s="312"/>
      <c r="AH67" s="319"/>
      <c r="AI67" s="178"/>
      <c r="AJ67" s="317">
        <f>COUNTIFS(O65:AH65,"1",O67:AH67,"1")</f>
        <v>0</v>
      </c>
      <c r="AK67" s="309">
        <f>COUNTIFS(O65:AH65,"1",O67:AH67,"0")</f>
        <v>0</v>
      </c>
      <c r="AL67" s="309">
        <f t="shared" si="12"/>
        <v>0</v>
      </c>
      <c r="AM67" s="316" t="str">
        <f t="shared" si="13"/>
        <v xml:space="preserve"> </v>
      </c>
    </row>
    <row r="68" spans="1:39" ht="13.5" thickBot="1" x14ac:dyDescent="0.25">
      <c r="A68" s="178"/>
      <c r="B68" s="630"/>
      <c r="C68" s="414" t="s">
        <v>561</v>
      </c>
      <c r="D68" s="719"/>
      <c r="E68" s="719"/>
      <c r="F68" s="719"/>
      <c r="G68" s="719"/>
      <c r="H68" s="719"/>
      <c r="I68" s="719"/>
      <c r="J68" s="719"/>
      <c r="K68" s="719"/>
      <c r="L68" s="719"/>
      <c r="M68" s="719"/>
      <c r="N68" s="719"/>
      <c r="O68" s="314"/>
      <c r="P68" s="314"/>
      <c r="Q68" s="314"/>
      <c r="R68" s="314"/>
      <c r="S68" s="314"/>
      <c r="T68" s="314"/>
      <c r="U68" s="314"/>
      <c r="V68" s="314"/>
      <c r="W68" s="314"/>
      <c r="X68" s="314"/>
      <c r="Y68" s="314"/>
      <c r="Z68" s="314"/>
      <c r="AA68" s="314"/>
      <c r="AB68" s="314"/>
      <c r="AC68" s="314"/>
      <c r="AD68" s="314"/>
      <c r="AE68" s="314"/>
      <c r="AF68" s="314"/>
      <c r="AG68" s="314"/>
      <c r="AH68" s="315"/>
      <c r="AI68" s="178"/>
      <c r="AJ68" s="219">
        <f>COUNTIFS(O65:AH65,"1",O68:AH68,"1")</f>
        <v>0</v>
      </c>
      <c r="AK68" s="217">
        <f>COUNTIFS(O65:AH65,"1",O68:AH68,"0")</f>
        <v>0</v>
      </c>
      <c r="AL68" s="217">
        <f t="shared" si="12"/>
        <v>0</v>
      </c>
      <c r="AM68" s="220" t="str">
        <f t="shared" si="13"/>
        <v xml:space="preserve"> </v>
      </c>
    </row>
    <row r="69" spans="1:39" ht="13.5" hidden="1" thickBot="1" x14ac:dyDescent="0.25">
      <c r="A69" s="178"/>
      <c r="B69" s="322"/>
      <c r="C69" s="328"/>
      <c r="D69" s="323"/>
      <c r="E69" s="323"/>
      <c r="F69" s="323"/>
      <c r="G69" s="323"/>
      <c r="H69" s="323"/>
      <c r="I69" s="323"/>
      <c r="J69" s="323"/>
      <c r="K69" s="323"/>
      <c r="L69" s="323"/>
      <c r="M69" s="323"/>
      <c r="N69" s="323"/>
      <c r="O69" s="324" t="str">
        <f>IF(O65=0," ",SUM(O67:O68))</f>
        <v xml:space="preserve"> </v>
      </c>
      <c r="P69" s="324" t="str">
        <f t="shared" ref="P69:AH69" si="21">IF(P65=0," ",SUM(P67:P68))</f>
        <v xml:space="preserve"> </v>
      </c>
      <c r="Q69" s="324" t="str">
        <f t="shared" si="21"/>
        <v xml:space="preserve"> </v>
      </c>
      <c r="R69" s="324" t="str">
        <f t="shared" si="21"/>
        <v xml:space="preserve"> </v>
      </c>
      <c r="S69" s="324" t="str">
        <f t="shared" si="21"/>
        <v xml:space="preserve"> </v>
      </c>
      <c r="T69" s="324" t="str">
        <f t="shared" si="21"/>
        <v xml:space="preserve"> </v>
      </c>
      <c r="U69" s="324" t="str">
        <f t="shared" si="21"/>
        <v xml:space="preserve"> </v>
      </c>
      <c r="V69" s="324" t="str">
        <f t="shared" si="21"/>
        <v xml:space="preserve"> </v>
      </c>
      <c r="W69" s="324" t="str">
        <f t="shared" si="21"/>
        <v xml:space="preserve"> </v>
      </c>
      <c r="X69" s="324" t="str">
        <f t="shared" si="21"/>
        <v xml:space="preserve"> </v>
      </c>
      <c r="Y69" s="324" t="str">
        <f t="shared" si="21"/>
        <v xml:space="preserve"> </v>
      </c>
      <c r="Z69" s="324" t="str">
        <f t="shared" si="21"/>
        <v xml:space="preserve"> </v>
      </c>
      <c r="AA69" s="324" t="str">
        <f t="shared" si="21"/>
        <v xml:space="preserve"> </v>
      </c>
      <c r="AB69" s="324" t="str">
        <f t="shared" si="21"/>
        <v xml:space="preserve"> </v>
      </c>
      <c r="AC69" s="324" t="str">
        <f t="shared" si="21"/>
        <v xml:space="preserve"> </v>
      </c>
      <c r="AD69" s="324" t="str">
        <f t="shared" si="21"/>
        <v xml:space="preserve"> </v>
      </c>
      <c r="AE69" s="324" t="str">
        <f t="shared" si="21"/>
        <v xml:space="preserve"> </v>
      </c>
      <c r="AF69" s="324" t="str">
        <f t="shared" si="21"/>
        <v xml:space="preserve"> </v>
      </c>
      <c r="AG69" s="324" t="str">
        <f t="shared" si="21"/>
        <v xml:space="preserve"> </v>
      </c>
      <c r="AH69" s="324" t="str">
        <f t="shared" si="21"/>
        <v xml:space="preserve"> </v>
      </c>
      <c r="AI69" s="178"/>
      <c r="AJ69" s="325">
        <f>COUNTIFS(O65:AH65,"1",O69:AH69,"2")</f>
        <v>0</v>
      </c>
      <c r="AK69" s="324"/>
      <c r="AL69" s="324">
        <f>COUNT(O69:AH69)</f>
        <v>0</v>
      </c>
      <c r="AM69" s="326" t="str">
        <f t="shared" si="13"/>
        <v xml:space="preserve"> </v>
      </c>
    </row>
    <row r="70" spans="1:39" ht="12.75" customHeight="1" thickBot="1" x14ac:dyDescent="0.25">
      <c r="A70" s="178"/>
      <c r="B70" s="623" t="s">
        <v>201</v>
      </c>
      <c r="C70" s="624"/>
      <c r="D70" s="624"/>
      <c r="E70" s="624"/>
      <c r="F70" s="624"/>
      <c r="G70" s="624"/>
      <c r="H70" s="624"/>
      <c r="I70" s="624"/>
      <c r="J70" s="624"/>
      <c r="K70" s="624"/>
      <c r="L70" s="624"/>
      <c r="M70" s="624"/>
      <c r="N70" s="624"/>
      <c r="O70" s="247"/>
      <c r="P70" s="247"/>
      <c r="Q70" s="247"/>
      <c r="R70" s="247"/>
      <c r="S70" s="247"/>
      <c r="T70" s="247"/>
      <c r="U70" s="247"/>
      <c r="V70" s="247"/>
      <c r="W70" s="247"/>
      <c r="X70" s="247"/>
      <c r="Y70" s="247"/>
      <c r="Z70" s="247"/>
      <c r="AA70" s="247"/>
      <c r="AB70" s="247"/>
      <c r="AC70" s="247"/>
      <c r="AD70" s="247"/>
      <c r="AE70" s="247"/>
      <c r="AF70" s="247"/>
      <c r="AG70" s="247"/>
      <c r="AH70" s="248"/>
      <c r="AI70" s="178"/>
      <c r="AJ70" s="754"/>
      <c r="AK70" s="755"/>
      <c r="AL70" s="755"/>
      <c r="AM70" s="756"/>
    </row>
    <row r="71" spans="1:39" x14ac:dyDescent="0.2">
      <c r="A71" s="178"/>
      <c r="B71" s="643">
        <v>8</v>
      </c>
      <c r="C71" s="720" t="s">
        <v>438</v>
      </c>
      <c r="D71" s="721"/>
      <c r="E71" s="721"/>
      <c r="F71" s="721"/>
      <c r="G71" s="721"/>
      <c r="H71" s="721"/>
      <c r="I71" s="721"/>
      <c r="J71" s="721"/>
      <c r="K71" s="721"/>
      <c r="L71" s="721"/>
      <c r="M71" s="721"/>
      <c r="N71" s="722"/>
      <c r="O71" s="647"/>
      <c r="P71" s="647"/>
      <c r="Q71" s="647"/>
      <c r="R71" s="647"/>
      <c r="S71" s="647"/>
      <c r="T71" s="647"/>
      <c r="U71" s="647"/>
      <c r="V71" s="647"/>
      <c r="W71" s="647"/>
      <c r="X71" s="647"/>
      <c r="Y71" s="647"/>
      <c r="Z71" s="647"/>
      <c r="AA71" s="647"/>
      <c r="AB71" s="647"/>
      <c r="AC71" s="647"/>
      <c r="AD71" s="647"/>
      <c r="AE71" s="647"/>
      <c r="AF71" s="647"/>
      <c r="AG71" s="647"/>
      <c r="AH71" s="648"/>
      <c r="AI71" s="178"/>
      <c r="AJ71" s="773">
        <f>COUNTIFS(O31:AH31,"1",O71:AH71,"1")</f>
        <v>0</v>
      </c>
      <c r="AK71" s="651">
        <f>COUNTIFS(O31:AH31,"1",O71:AH71,"0")</f>
        <v>0</v>
      </c>
      <c r="AL71" s="651">
        <f t="shared" si="12"/>
        <v>0</v>
      </c>
      <c r="AM71" s="650" t="str">
        <f t="shared" si="13"/>
        <v xml:space="preserve"> </v>
      </c>
    </row>
    <row r="72" spans="1:39" x14ac:dyDescent="0.2">
      <c r="A72" s="178"/>
      <c r="B72" s="622"/>
      <c r="C72" s="644" t="s">
        <v>562</v>
      </c>
      <c r="D72" s="645"/>
      <c r="E72" s="645"/>
      <c r="F72" s="645"/>
      <c r="G72" s="645"/>
      <c r="H72" s="645"/>
      <c r="I72" s="645"/>
      <c r="J72" s="645"/>
      <c r="K72" s="645"/>
      <c r="L72" s="645"/>
      <c r="M72" s="645"/>
      <c r="N72" s="646"/>
      <c r="O72" s="639"/>
      <c r="P72" s="639"/>
      <c r="Q72" s="639"/>
      <c r="R72" s="639"/>
      <c r="S72" s="639"/>
      <c r="T72" s="639"/>
      <c r="U72" s="639"/>
      <c r="V72" s="639"/>
      <c r="W72" s="639"/>
      <c r="X72" s="639"/>
      <c r="Y72" s="639"/>
      <c r="Z72" s="639"/>
      <c r="AA72" s="639"/>
      <c r="AB72" s="639"/>
      <c r="AC72" s="639"/>
      <c r="AD72" s="639"/>
      <c r="AE72" s="639"/>
      <c r="AF72" s="639"/>
      <c r="AG72" s="639"/>
      <c r="AH72" s="649"/>
      <c r="AI72" s="178"/>
      <c r="AJ72" s="604"/>
      <c r="AK72" s="603"/>
      <c r="AL72" s="603"/>
      <c r="AM72" s="602"/>
    </row>
    <row r="73" spans="1:39" x14ac:dyDescent="0.2">
      <c r="A73" s="178"/>
      <c r="B73" s="625">
        <v>8.1</v>
      </c>
      <c r="C73" s="723" t="s">
        <v>536</v>
      </c>
      <c r="D73" s="635"/>
      <c r="E73" s="635"/>
      <c r="F73" s="635"/>
      <c r="G73" s="635"/>
      <c r="H73" s="635"/>
      <c r="I73" s="635"/>
      <c r="J73" s="635"/>
      <c r="K73" s="635"/>
      <c r="L73" s="635"/>
      <c r="M73" s="635"/>
      <c r="N73" s="635"/>
      <c r="O73" s="211"/>
      <c r="P73" s="211"/>
      <c r="Q73" s="211"/>
      <c r="R73" s="211"/>
      <c r="S73" s="211"/>
      <c r="T73" s="211"/>
      <c r="U73" s="211"/>
      <c r="V73" s="211"/>
      <c r="W73" s="211"/>
      <c r="X73" s="211"/>
      <c r="Y73" s="211"/>
      <c r="Z73" s="211"/>
      <c r="AA73" s="211"/>
      <c r="AB73" s="211"/>
      <c r="AC73" s="211"/>
      <c r="AD73" s="211"/>
      <c r="AE73" s="211"/>
      <c r="AF73" s="211"/>
      <c r="AG73" s="211"/>
      <c r="AH73" s="212"/>
      <c r="AI73" s="178"/>
      <c r="AJ73" s="742"/>
      <c r="AK73" s="743"/>
      <c r="AL73" s="743"/>
      <c r="AM73" s="744"/>
    </row>
    <row r="74" spans="1:39" x14ac:dyDescent="0.2">
      <c r="A74" s="178"/>
      <c r="B74" s="626"/>
      <c r="C74" s="636" t="s">
        <v>169</v>
      </c>
      <c r="D74" s="636"/>
      <c r="E74" s="636"/>
      <c r="F74" s="636"/>
      <c r="G74" s="636"/>
      <c r="H74" s="636"/>
      <c r="I74" s="636"/>
      <c r="J74" s="636"/>
      <c r="K74" s="636"/>
      <c r="L74" s="636"/>
      <c r="M74" s="636"/>
      <c r="N74" s="636"/>
      <c r="O74" s="213"/>
      <c r="P74" s="213"/>
      <c r="Q74" s="213"/>
      <c r="R74" s="213"/>
      <c r="S74" s="213"/>
      <c r="T74" s="213"/>
      <c r="U74" s="213"/>
      <c r="V74" s="213"/>
      <c r="W74" s="213"/>
      <c r="X74" s="213"/>
      <c r="Y74" s="213"/>
      <c r="Z74" s="213"/>
      <c r="AA74" s="213"/>
      <c r="AB74" s="213"/>
      <c r="AC74" s="213"/>
      <c r="AD74" s="213"/>
      <c r="AE74" s="213"/>
      <c r="AF74" s="213"/>
      <c r="AG74" s="213"/>
      <c r="AH74" s="214"/>
      <c r="AI74" s="178"/>
      <c r="AJ74" s="232">
        <f>COUNTIFS(O31:AH31,"1",O71:AH71,"1",O74:AH74,"1")</f>
        <v>0</v>
      </c>
      <c r="AK74" s="233">
        <f>COUNTIFS(O31:AH31,"1",O71:AH71,"1",O74:AH74,"0")</f>
        <v>0</v>
      </c>
      <c r="AL74" s="233">
        <f t="shared" si="12"/>
        <v>0</v>
      </c>
      <c r="AM74" s="234" t="str">
        <f t="shared" si="13"/>
        <v xml:space="preserve"> </v>
      </c>
    </row>
    <row r="75" spans="1:39" x14ac:dyDescent="0.2">
      <c r="A75" s="178"/>
      <c r="B75" s="626"/>
      <c r="C75" s="636" t="s">
        <v>170</v>
      </c>
      <c r="D75" s="636"/>
      <c r="E75" s="636"/>
      <c r="F75" s="636"/>
      <c r="G75" s="636"/>
      <c r="H75" s="636"/>
      <c r="I75" s="636"/>
      <c r="J75" s="636"/>
      <c r="K75" s="636"/>
      <c r="L75" s="636"/>
      <c r="M75" s="636"/>
      <c r="N75" s="636"/>
      <c r="O75" s="213"/>
      <c r="P75" s="213"/>
      <c r="Q75" s="213"/>
      <c r="R75" s="213"/>
      <c r="S75" s="213"/>
      <c r="T75" s="213"/>
      <c r="U75" s="213"/>
      <c r="V75" s="213"/>
      <c r="W75" s="213"/>
      <c r="X75" s="213"/>
      <c r="Y75" s="213"/>
      <c r="Z75" s="213"/>
      <c r="AA75" s="213"/>
      <c r="AB75" s="213"/>
      <c r="AC75" s="213"/>
      <c r="AD75" s="213"/>
      <c r="AE75" s="213"/>
      <c r="AF75" s="213"/>
      <c r="AG75" s="213"/>
      <c r="AH75" s="214"/>
      <c r="AI75" s="178"/>
      <c r="AJ75" s="232">
        <f>COUNTIFS(O31:AH31,"1",O71:AH71,"1",O75:AH75,"1")</f>
        <v>0</v>
      </c>
      <c r="AK75" s="233">
        <f>COUNTIFS(O31:AH31,"1",O71:AH71,"1",O75:AH75,"0")</f>
        <v>0</v>
      </c>
      <c r="AL75" s="233">
        <f t="shared" si="12"/>
        <v>0</v>
      </c>
      <c r="AM75" s="234" t="str">
        <f t="shared" si="13"/>
        <v xml:space="preserve"> </v>
      </c>
    </row>
    <row r="76" spans="1:39" x14ac:dyDescent="0.2">
      <c r="A76" s="178"/>
      <c r="B76" s="626"/>
      <c r="C76" s="636" t="s">
        <v>171</v>
      </c>
      <c r="D76" s="636"/>
      <c r="E76" s="636"/>
      <c r="F76" s="636"/>
      <c r="G76" s="636"/>
      <c r="H76" s="636"/>
      <c r="I76" s="636"/>
      <c r="J76" s="636"/>
      <c r="K76" s="636"/>
      <c r="L76" s="636"/>
      <c r="M76" s="636"/>
      <c r="N76" s="636"/>
      <c r="O76" s="213"/>
      <c r="P76" s="213"/>
      <c r="Q76" s="213"/>
      <c r="R76" s="213"/>
      <c r="S76" s="213"/>
      <c r="T76" s="213"/>
      <c r="U76" s="213"/>
      <c r="V76" s="213"/>
      <c r="W76" s="213"/>
      <c r="X76" s="213"/>
      <c r="Y76" s="213"/>
      <c r="Z76" s="213"/>
      <c r="AA76" s="213"/>
      <c r="AB76" s="213"/>
      <c r="AC76" s="213"/>
      <c r="AD76" s="213"/>
      <c r="AE76" s="213"/>
      <c r="AF76" s="213"/>
      <c r="AG76" s="213"/>
      <c r="AH76" s="214"/>
      <c r="AI76" s="178"/>
      <c r="AJ76" s="232">
        <f>COUNTIFS(O31:AH31,"1",O71:AH71,"1",O76:AH76,"1")</f>
        <v>0</v>
      </c>
      <c r="AK76" s="233">
        <f>COUNTIFS(O31:AH31,"1",O71:AH71,"1",O76:AH76,"0")</f>
        <v>0</v>
      </c>
      <c r="AL76" s="233">
        <f t="shared" si="12"/>
        <v>0</v>
      </c>
      <c r="AM76" s="234" t="str">
        <f t="shared" si="13"/>
        <v xml:space="preserve"> </v>
      </c>
    </row>
    <row r="77" spans="1:39" x14ac:dyDescent="0.2">
      <c r="A77" s="178"/>
      <c r="B77" s="626"/>
      <c r="C77" s="636" t="s">
        <v>172</v>
      </c>
      <c r="D77" s="636"/>
      <c r="E77" s="636"/>
      <c r="F77" s="636"/>
      <c r="G77" s="636"/>
      <c r="H77" s="636"/>
      <c r="I77" s="636"/>
      <c r="J77" s="636"/>
      <c r="K77" s="636"/>
      <c r="L77" s="636"/>
      <c r="M77" s="636"/>
      <c r="N77" s="636"/>
      <c r="O77" s="250"/>
      <c r="P77" s="213"/>
      <c r="Q77" s="213"/>
      <c r="R77" s="365"/>
      <c r="S77" s="213"/>
      <c r="T77" s="213"/>
      <c r="U77" s="213"/>
      <c r="V77" s="213"/>
      <c r="W77" s="213"/>
      <c r="X77" s="213"/>
      <c r="Y77" s="213"/>
      <c r="Z77" s="213"/>
      <c r="AA77" s="213"/>
      <c r="AB77" s="213"/>
      <c r="AC77" s="213"/>
      <c r="AD77" s="213"/>
      <c r="AE77" s="213"/>
      <c r="AF77" s="213"/>
      <c r="AG77" s="213"/>
      <c r="AH77" s="214"/>
      <c r="AI77" s="178"/>
      <c r="AJ77" s="232">
        <f>COUNTIFS(O31:AH31,"1",O71:AH71,"1",O77:AH77,"1")</f>
        <v>0</v>
      </c>
      <c r="AK77" s="233">
        <f>COUNTIFS(O31:AH31,"1",O71:AH71,"1",O77:AH77,"0")</f>
        <v>0</v>
      </c>
      <c r="AL77" s="233">
        <f t="shared" si="12"/>
        <v>0</v>
      </c>
      <c r="AM77" s="234" t="str">
        <f t="shared" si="13"/>
        <v xml:space="preserve"> </v>
      </c>
    </row>
    <row r="78" spans="1:39" x14ac:dyDescent="0.2">
      <c r="A78" s="178"/>
      <c r="B78" s="626"/>
      <c r="C78" s="711" t="s">
        <v>535</v>
      </c>
      <c r="D78" s="712"/>
      <c r="E78" s="712"/>
      <c r="F78" s="712"/>
      <c r="G78" s="712"/>
      <c r="H78" s="712"/>
      <c r="I78" s="712"/>
      <c r="J78" s="712"/>
      <c r="K78" s="712"/>
      <c r="L78" s="712"/>
      <c r="M78" s="712"/>
      <c r="N78" s="712"/>
      <c r="O78" s="211"/>
      <c r="P78" s="211"/>
      <c r="Q78" s="211"/>
      <c r="R78" s="211"/>
      <c r="S78" s="211"/>
      <c r="T78" s="211"/>
      <c r="U78" s="211"/>
      <c r="V78" s="211"/>
      <c r="W78" s="211"/>
      <c r="X78" s="211"/>
      <c r="Y78" s="211"/>
      <c r="Z78" s="211"/>
      <c r="AA78" s="211"/>
      <c r="AB78" s="211"/>
      <c r="AC78" s="211"/>
      <c r="AD78" s="211"/>
      <c r="AE78" s="211"/>
      <c r="AF78" s="211"/>
      <c r="AG78" s="211"/>
      <c r="AH78" s="212"/>
      <c r="AI78" s="178"/>
      <c r="AJ78" s="742"/>
      <c r="AK78" s="743"/>
      <c r="AL78" s="743"/>
      <c r="AM78" s="744"/>
    </row>
    <row r="79" spans="1:39" x14ac:dyDescent="0.2">
      <c r="A79" s="178"/>
      <c r="B79" s="626"/>
      <c r="C79" s="712" t="s">
        <v>193</v>
      </c>
      <c r="D79" s="712"/>
      <c r="E79" s="712"/>
      <c r="F79" s="712"/>
      <c r="G79" s="712"/>
      <c r="H79" s="712"/>
      <c r="I79" s="712"/>
      <c r="J79" s="712"/>
      <c r="K79" s="712"/>
      <c r="L79" s="712"/>
      <c r="M79" s="712"/>
      <c r="N79" s="712"/>
      <c r="O79" s="213"/>
      <c r="P79" s="213"/>
      <c r="Q79" s="213"/>
      <c r="R79" s="213"/>
      <c r="S79" s="213"/>
      <c r="T79" s="213"/>
      <c r="U79" s="213"/>
      <c r="V79" s="213"/>
      <c r="W79" s="213"/>
      <c r="X79" s="213"/>
      <c r="Y79" s="213"/>
      <c r="Z79" s="213"/>
      <c r="AA79" s="213"/>
      <c r="AB79" s="213"/>
      <c r="AC79" s="213"/>
      <c r="AD79" s="213"/>
      <c r="AE79" s="213"/>
      <c r="AF79" s="213"/>
      <c r="AG79" s="213"/>
      <c r="AH79" s="214"/>
      <c r="AI79" s="178"/>
      <c r="AJ79" s="232">
        <f>COUNTIFS(O31:AH31,"1",O71:AH71,"1",O77:AH77,"1",O79:AH79,"1")</f>
        <v>0</v>
      </c>
      <c r="AK79" s="233">
        <f>COUNTIFS(O31:AH31,"1",O71:AH71,"1",O77:AH77,"1",O79:AH79,"0")</f>
        <v>0</v>
      </c>
      <c r="AL79" s="233">
        <f t="shared" ref="AL79:AL83" si="22">SUM(AJ79:AK79)</f>
        <v>0</v>
      </c>
      <c r="AM79" s="234" t="str">
        <f t="shared" ref="AM79:AM83" si="23">IF(AL79=0," ",SUM(AJ79/AL79))</f>
        <v xml:space="preserve"> </v>
      </c>
    </row>
    <row r="80" spans="1:39" x14ac:dyDescent="0.2">
      <c r="A80" s="178"/>
      <c r="B80" s="626"/>
      <c r="C80" s="712" t="s">
        <v>194</v>
      </c>
      <c r="D80" s="712"/>
      <c r="E80" s="712"/>
      <c r="F80" s="712"/>
      <c r="G80" s="712"/>
      <c r="H80" s="712"/>
      <c r="I80" s="712"/>
      <c r="J80" s="712"/>
      <c r="K80" s="712"/>
      <c r="L80" s="712"/>
      <c r="M80" s="712"/>
      <c r="N80" s="712"/>
      <c r="O80" s="213"/>
      <c r="P80" s="213"/>
      <c r="Q80" s="213"/>
      <c r="R80" s="213"/>
      <c r="S80" s="213"/>
      <c r="T80" s="213"/>
      <c r="U80" s="213"/>
      <c r="V80" s="213"/>
      <c r="W80" s="213"/>
      <c r="X80" s="213"/>
      <c r="Y80" s="213"/>
      <c r="Z80" s="213"/>
      <c r="AA80" s="213"/>
      <c r="AB80" s="213"/>
      <c r="AC80" s="213"/>
      <c r="AD80" s="213"/>
      <c r="AE80" s="213"/>
      <c r="AF80" s="213"/>
      <c r="AG80" s="213"/>
      <c r="AH80" s="214"/>
      <c r="AI80" s="178"/>
      <c r="AJ80" s="232">
        <f>COUNTIFS(O31:AH31,"1",O71:AH71,"1",O77:AH77,"1",O80:AH80,"1")</f>
        <v>0</v>
      </c>
      <c r="AK80" s="233">
        <f>COUNTIFS(O31:AH31,"1",O71:AH71,"1",O77:AH77,"1",O80:AH80,"0")</f>
        <v>0</v>
      </c>
      <c r="AL80" s="233">
        <f t="shared" si="22"/>
        <v>0</v>
      </c>
      <c r="AM80" s="234" t="str">
        <f t="shared" si="23"/>
        <v xml:space="preserve"> </v>
      </c>
    </row>
    <row r="81" spans="1:39" x14ac:dyDescent="0.2">
      <c r="A81" s="178"/>
      <c r="B81" s="626"/>
      <c r="C81" s="712" t="s">
        <v>195</v>
      </c>
      <c r="D81" s="712"/>
      <c r="E81" s="712"/>
      <c r="F81" s="712"/>
      <c r="G81" s="712"/>
      <c r="H81" s="712"/>
      <c r="I81" s="712"/>
      <c r="J81" s="712"/>
      <c r="K81" s="712"/>
      <c r="L81" s="712"/>
      <c r="M81" s="712"/>
      <c r="N81" s="712"/>
      <c r="O81" s="213"/>
      <c r="P81" s="213"/>
      <c r="Q81" s="213"/>
      <c r="R81" s="213"/>
      <c r="S81" s="213"/>
      <c r="T81" s="213"/>
      <c r="U81" s="213"/>
      <c r="V81" s="213"/>
      <c r="W81" s="213"/>
      <c r="X81" s="213"/>
      <c r="Y81" s="213"/>
      <c r="Z81" s="213"/>
      <c r="AA81" s="213"/>
      <c r="AB81" s="213"/>
      <c r="AC81" s="213"/>
      <c r="AD81" s="213"/>
      <c r="AE81" s="213"/>
      <c r="AF81" s="213"/>
      <c r="AG81" s="213"/>
      <c r="AH81" s="214"/>
      <c r="AI81" s="178"/>
      <c r="AJ81" s="232">
        <f>COUNTIFS(O31:AH31,"1",O71:AH71,"1",O77:AH77,"1",O81:AH81,"1")</f>
        <v>0</v>
      </c>
      <c r="AK81" s="233">
        <f>COUNTIFS(O31:AH31,"1",O71:AH71,"1",O77:AH77,"1",O81:AH81,"0")</f>
        <v>0</v>
      </c>
      <c r="AL81" s="233">
        <f t="shared" si="22"/>
        <v>0</v>
      </c>
      <c r="AM81" s="234" t="str">
        <f t="shared" si="23"/>
        <v xml:space="preserve"> </v>
      </c>
    </row>
    <row r="82" spans="1:39" x14ac:dyDescent="0.2">
      <c r="A82" s="178"/>
      <c r="B82" s="626"/>
      <c r="C82" s="712" t="s">
        <v>196</v>
      </c>
      <c r="D82" s="712"/>
      <c r="E82" s="712"/>
      <c r="F82" s="712"/>
      <c r="G82" s="712"/>
      <c r="H82" s="712"/>
      <c r="I82" s="712"/>
      <c r="J82" s="712"/>
      <c r="K82" s="712"/>
      <c r="L82" s="712"/>
      <c r="M82" s="712"/>
      <c r="N82" s="712"/>
      <c r="O82" s="213"/>
      <c r="P82" s="213"/>
      <c r="Q82" s="213"/>
      <c r="R82" s="213"/>
      <c r="S82" s="213"/>
      <c r="T82" s="213"/>
      <c r="U82" s="213"/>
      <c r="V82" s="213"/>
      <c r="W82" s="213"/>
      <c r="X82" s="213"/>
      <c r="Y82" s="213"/>
      <c r="Z82" s="213"/>
      <c r="AA82" s="213"/>
      <c r="AB82" s="213"/>
      <c r="AC82" s="213"/>
      <c r="AD82" s="213"/>
      <c r="AE82" s="213"/>
      <c r="AF82" s="213"/>
      <c r="AG82" s="213"/>
      <c r="AH82" s="214"/>
      <c r="AI82" s="178"/>
      <c r="AJ82" s="232">
        <f>COUNTIFS(O31:AH31,"1",O71:AH71,"1",O77:AH77,"1",O82:AH82,"1")</f>
        <v>0</v>
      </c>
      <c r="AK82" s="233">
        <f>COUNTIFS(O31:AH31,"1",O71:AH71,"1",O77:AH77,"1",O82:AH82,"0")</f>
        <v>0</v>
      </c>
      <c r="AL82" s="233">
        <f t="shared" si="22"/>
        <v>0</v>
      </c>
      <c r="AM82" s="234" t="str">
        <f t="shared" si="23"/>
        <v xml:space="preserve"> </v>
      </c>
    </row>
    <row r="83" spans="1:39" x14ac:dyDescent="0.2">
      <c r="A83" s="178"/>
      <c r="B83" s="626"/>
      <c r="C83" s="712" t="s">
        <v>197</v>
      </c>
      <c r="D83" s="712"/>
      <c r="E83" s="712"/>
      <c r="F83" s="712"/>
      <c r="G83" s="712"/>
      <c r="H83" s="712"/>
      <c r="I83" s="712"/>
      <c r="J83" s="712"/>
      <c r="K83" s="712"/>
      <c r="L83" s="712"/>
      <c r="M83" s="712"/>
      <c r="N83" s="712"/>
      <c r="O83" s="213"/>
      <c r="P83" s="213"/>
      <c r="Q83" s="213"/>
      <c r="R83" s="213"/>
      <c r="S83" s="213"/>
      <c r="T83" s="213"/>
      <c r="U83" s="213"/>
      <c r="V83" s="213"/>
      <c r="W83" s="213"/>
      <c r="X83" s="213"/>
      <c r="Y83" s="213"/>
      <c r="Z83" s="213"/>
      <c r="AA83" s="213"/>
      <c r="AB83" s="213"/>
      <c r="AC83" s="213"/>
      <c r="AD83" s="213"/>
      <c r="AE83" s="213"/>
      <c r="AF83" s="213"/>
      <c r="AG83" s="213"/>
      <c r="AH83" s="214"/>
      <c r="AI83" s="178"/>
      <c r="AJ83" s="232">
        <f>COUNTIFS(O31:AH31,"1",O71:AH71,"1",O77:AH77,"1",O83:AH83,"1")</f>
        <v>0</v>
      </c>
      <c r="AK83" s="233">
        <f>COUNTIFS(O31:AH31,"1",O71:AH71,"1",O77:AH77,"1",O83:AH83,"0")</f>
        <v>0</v>
      </c>
      <c r="AL83" s="233">
        <f t="shared" si="22"/>
        <v>0</v>
      </c>
      <c r="AM83" s="234" t="str">
        <f t="shared" si="23"/>
        <v xml:space="preserve"> </v>
      </c>
    </row>
    <row r="84" spans="1:39" x14ac:dyDescent="0.2">
      <c r="A84" s="178"/>
      <c r="B84" s="626"/>
      <c r="C84" s="636" t="s">
        <v>173</v>
      </c>
      <c r="D84" s="636"/>
      <c r="E84" s="636"/>
      <c r="F84" s="636"/>
      <c r="G84" s="636"/>
      <c r="H84" s="636"/>
      <c r="I84" s="636"/>
      <c r="J84" s="636"/>
      <c r="K84" s="636"/>
      <c r="L84" s="636"/>
      <c r="M84" s="636"/>
      <c r="N84" s="636"/>
      <c r="O84" s="213"/>
      <c r="P84" s="213"/>
      <c r="Q84" s="213"/>
      <c r="R84" s="213"/>
      <c r="S84" s="213"/>
      <c r="T84" s="213"/>
      <c r="U84" s="213"/>
      <c r="V84" s="213"/>
      <c r="W84" s="213"/>
      <c r="X84" s="213"/>
      <c r="Y84" s="213"/>
      <c r="Z84" s="213"/>
      <c r="AA84" s="213"/>
      <c r="AB84" s="213"/>
      <c r="AC84" s="213"/>
      <c r="AD84" s="213"/>
      <c r="AE84" s="213"/>
      <c r="AF84" s="213"/>
      <c r="AG84" s="213"/>
      <c r="AH84" s="214"/>
      <c r="AI84" s="178"/>
      <c r="AJ84" s="232">
        <f>COUNTIFS(O31:AH31,"1",O71:AH71,"1",O84:AH84,"1")</f>
        <v>0</v>
      </c>
      <c r="AK84" s="233">
        <f>COUNTIFS(O31:AH31,"1",O71:AH71,"1",O84:AH84,"0")</f>
        <v>0</v>
      </c>
      <c r="AL84" s="233">
        <f t="shared" si="12"/>
        <v>0</v>
      </c>
      <c r="AM84" s="234" t="str">
        <f t="shared" si="13"/>
        <v xml:space="preserve"> </v>
      </c>
    </row>
    <row r="85" spans="1:39" x14ac:dyDescent="0.2">
      <c r="A85" s="178"/>
      <c r="B85" s="626"/>
      <c r="C85" s="636" t="s">
        <v>174</v>
      </c>
      <c r="D85" s="636"/>
      <c r="E85" s="636"/>
      <c r="F85" s="636"/>
      <c r="G85" s="636"/>
      <c r="H85" s="636"/>
      <c r="I85" s="636"/>
      <c r="J85" s="636"/>
      <c r="K85" s="636"/>
      <c r="L85" s="636"/>
      <c r="M85" s="636"/>
      <c r="N85" s="636"/>
      <c r="O85" s="213"/>
      <c r="P85" s="213"/>
      <c r="Q85" s="213"/>
      <c r="R85" s="213"/>
      <c r="S85" s="213"/>
      <c r="T85" s="213"/>
      <c r="U85" s="213"/>
      <c r="V85" s="213"/>
      <c r="W85" s="213"/>
      <c r="X85" s="213"/>
      <c r="Y85" s="213"/>
      <c r="Z85" s="213"/>
      <c r="AA85" s="213"/>
      <c r="AB85" s="213"/>
      <c r="AC85" s="213"/>
      <c r="AD85" s="213"/>
      <c r="AE85" s="213"/>
      <c r="AF85" s="213"/>
      <c r="AG85" s="213"/>
      <c r="AH85" s="214"/>
      <c r="AI85" s="178"/>
      <c r="AJ85" s="232">
        <f>COUNTIFS(O31:AH31,"1",O71:AH71,"1",O85:AH85,"1")</f>
        <v>0</v>
      </c>
      <c r="AK85" s="233">
        <f>COUNTIFS(O31:AH31,"1",O71:AH71,"1",O85:AH85,"0")</f>
        <v>0</v>
      </c>
      <c r="AL85" s="233">
        <f t="shared" si="12"/>
        <v>0</v>
      </c>
      <c r="AM85" s="234" t="str">
        <f t="shared" si="13"/>
        <v xml:space="preserve"> </v>
      </c>
    </row>
    <row r="86" spans="1:39" x14ac:dyDescent="0.2">
      <c r="A86" s="178"/>
      <c r="B86" s="626"/>
      <c r="C86" s="636" t="s">
        <v>175</v>
      </c>
      <c r="D86" s="636"/>
      <c r="E86" s="636"/>
      <c r="F86" s="636"/>
      <c r="G86" s="636"/>
      <c r="H86" s="636"/>
      <c r="I86" s="636"/>
      <c r="J86" s="636"/>
      <c r="K86" s="636"/>
      <c r="L86" s="636"/>
      <c r="M86" s="636"/>
      <c r="N86" s="636"/>
      <c r="O86" s="213"/>
      <c r="P86" s="213"/>
      <c r="Q86" s="213"/>
      <c r="R86" s="213"/>
      <c r="S86" s="213"/>
      <c r="T86" s="213"/>
      <c r="U86" s="213"/>
      <c r="V86" s="213"/>
      <c r="W86" s="213"/>
      <c r="X86" s="213"/>
      <c r="Y86" s="213"/>
      <c r="Z86" s="213"/>
      <c r="AA86" s="213"/>
      <c r="AB86" s="213"/>
      <c r="AC86" s="213"/>
      <c r="AD86" s="213"/>
      <c r="AE86" s="213"/>
      <c r="AF86" s="213"/>
      <c r="AG86" s="213"/>
      <c r="AH86" s="214"/>
      <c r="AI86" s="178"/>
      <c r="AJ86" s="232">
        <f>COUNTIFS(O31:AH31,"1",O71:AH71,"1",O86:AH86,"1")</f>
        <v>0</v>
      </c>
      <c r="AK86" s="233">
        <f>COUNTIFS(O31:AH31,"1",O71:AH71,"1",O86:AH86,"0")</f>
        <v>0</v>
      </c>
      <c r="AL86" s="233">
        <f t="shared" si="12"/>
        <v>0</v>
      </c>
      <c r="AM86" s="234" t="str">
        <f t="shared" si="13"/>
        <v xml:space="preserve"> </v>
      </c>
    </row>
    <row r="87" spans="1:39" ht="13.5" thickBot="1" x14ac:dyDescent="0.25">
      <c r="A87" s="178"/>
      <c r="B87" s="627"/>
      <c r="C87" s="696" t="s">
        <v>563</v>
      </c>
      <c r="D87" s="634"/>
      <c r="E87" s="634"/>
      <c r="F87" s="634"/>
      <c r="G87" s="634"/>
      <c r="H87" s="634"/>
      <c r="I87" s="634"/>
      <c r="J87" s="634"/>
      <c r="K87" s="634"/>
      <c r="L87" s="634"/>
      <c r="M87" s="634"/>
      <c r="N87" s="634"/>
      <c r="O87" s="242"/>
      <c r="P87" s="242"/>
      <c r="Q87" s="242"/>
      <c r="R87" s="242"/>
      <c r="S87" s="242"/>
      <c r="T87" s="242"/>
      <c r="U87" s="242"/>
      <c r="V87" s="242"/>
      <c r="W87" s="242"/>
      <c r="X87" s="242"/>
      <c r="Y87" s="242"/>
      <c r="Z87" s="242"/>
      <c r="AA87" s="242"/>
      <c r="AB87" s="242"/>
      <c r="AC87" s="242"/>
      <c r="AD87" s="242"/>
      <c r="AE87" s="242"/>
      <c r="AF87" s="242"/>
      <c r="AG87" s="242"/>
      <c r="AH87" s="243"/>
      <c r="AI87" s="178"/>
      <c r="AJ87" s="244">
        <f>COUNTIFS(O31:AH31,"1",O71:AH71,"1",O87:AH87,"1")</f>
        <v>0</v>
      </c>
      <c r="AK87" s="245">
        <f>COUNTIFS(O31:AH31,"1",O71:AH71,"1",O87:AH87,"0")</f>
        <v>0</v>
      </c>
      <c r="AL87" s="245">
        <f t="shared" si="12"/>
        <v>0</v>
      </c>
      <c r="AM87" s="246" t="str">
        <f t="shared" si="13"/>
        <v xml:space="preserve"> </v>
      </c>
    </row>
    <row r="88" spans="1:39" hidden="1" x14ac:dyDescent="0.2">
      <c r="A88" s="178"/>
      <c r="B88" s="702"/>
      <c r="C88" s="703"/>
      <c r="D88" s="703"/>
      <c r="E88" s="703"/>
      <c r="F88" s="703"/>
      <c r="G88" s="703"/>
      <c r="H88" s="703"/>
      <c r="I88" s="703"/>
      <c r="J88" s="703"/>
      <c r="K88" s="703"/>
      <c r="L88" s="703"/>
      <c r="M88" s="703"/>
      <c r="N88" s="704"/>
      <c r="O88" s="256" t="str">
        <f>IF(O71=0," ",COUNTIF(O77,"n/a"))</f>
        <v xml:space="preserve"> </v>
      </c>
      <c r="P88" s="256" t="str">
        <f t="shared" ref="P88:AH88" si="24">IF(P71=0," ",COUNTIF(P77,"n/a"))</f>
        <v xml:space="preserve"> </v>
      </c>
      <c r="Q88" s="256" t="str">
        <f t="shared" si="24"/>
        <v xml:space="preserve"> </v>
      </c>
      <c r="R88" s="256" t="str">
        <f t="shared" si="24"/>
        <v xml:space="preserve"> </v>
      </c>
      <c r="S88" s="256" t="str">
        <f t="shared" si="24"/>
        <v xml:space="preserve"> </v>
      </c>
      <c r="T88" s="256" t="str">
        <f t="shared" si="24"/>
        <v xml:space="preserve"> </v>
      </c>
      <c r="U88" s="256" t="str">
        <f t="shared" si="24"/>
        <v xml:space="preserve"> </v>
      </c>
      <c r="V88" s="256" t="str">
        <f t="shared" si="24"/>
        <v xml:space="preserve"> </v>
      </c>
      <c r="W88" s="256" t="str">
        <f t="shared" si="24"/>
        <v xml:space="preserve"> </v>
      </c>
      <c r="X88" s="256" t="str">
        <f t="shared" si="24"/>
        <v xml:space="preserve"> </v>
      </c>
      <c r="Y88" s="256" t="str">
        <f t="shared" si="24"/>
        <v xml:space="preserve"> </v>
      </c>
      <c r="Z88" s="256" t="str">
        <f t="shared" si="24"/>
        <v xml:space="preserve"> </v>
      </c>
      <c r="AA88" s="256" t="str">
        <f t="shared" si="24"/>
        <v xml:space="preserve"> </v>
      </c>
      <c r="AB88" s="256" t="str">
        <f t="shared" si="24"/>
        <v xml:space="preserve"> </v>
      </c>
      <c r="AC88" s="256" t="str">
        <f t="shared" si="24"/>
        <v xml:space="preserve"> </v>
      </c>
      <c r="AD88" s="256" t="str">
        <f t="shared" si="24"/>
        <v xml:space="preserve"> </v>
      </c>
      <c r="AE88" s="256" t="str">
        <f t="shared" si="24"/>
        <v xml:space="preserve"> </v>
      </c>
      <c r="AF88" s="256" t="str">
        <f t="shared" si="24"/>
        <v xml:space="preserve"> </v>
      </c>
      <c r="AG88" s="256" t="str">
        <f t="shared" si="24"/>
        <v xml:space="preserve"> </v>
      </c>
      <c r="AH88" s="256" t="str">
        <f t="shared" si="24"/>
        <v xml:space="preserve"> </v>
      </c>
      <c r="AI88" s="178"/>
      <c r="AJ88" s="256"/>
      <c r="AK88" s="256"/>
      <c r="AL88" s="256"/>
      <c r="AM88" s="257"/>
    </row>
    <row r="89" spans="1:39" ht="13.5" hidden="1" thickBot="1" x14ac:dyDescent="0.25">
      <c r="A89" s="178"/>
      <c r="B89" s="699"/>
      <c r="C89" s="700"/>
      <c r="D89" s="700"/>
      <c r="E89" s="700"/>
      <c r="F89" s="700"/>
      <c r="G89" s="700"/>
      <c r="H89" s="700"/>
      <c r="I89" s="700"/>
      <c r="J89" s="700"/>
      <c r="K89" s="700"/>
      <c r="L89" s="700"/>
      <c r="M89" s="700"/>
      <c r="N89" s="701"/>
      <c r="O89" s="237" t="str">
        <f>IF(O71=0," ",SUM(O74:O77,O84:O88))</f>
        <v xml:space="preserve"> </v>
      </c>
      <c r="P89" s="237" t="str">
        <f>IF(P71=0," ",SUM(P74:P77,P84:P88))</f>
        <v xml:space="preserve"> </v>
      </c>
      <c r="Q89" s="237" t="str">
        <f t="shared" ref="Q89:AH89" si="25">IF(Q71=0," ",SUM(Q74:Q77,Q84:Q88))</f>
        <v xml:space="preserve"> </v>
      </c>
      <c r="R89" s="237" t="str">
        <f t="shared" si="25"/>
        <v xml:space="preserve"> </v>
      </c>
      <c r="S89" s="237" t="str">
        <f t="shared" si="25"/>
        <v xml:space="preserve"> </v>
      </c>
      <c r="T89" s="237" t="str">
        <f t="shared" si="25"/>
        <v xml:space="preserve"> </v>
      </c>
      <c r="U89" s="237" t="str">
        <f t="shared" si="25"/>
        <v xml:space="preserve"> </v>
      </c>
      <c r="V89" s="237" t="str">
        <f t="shared" si="25"/>
        <v xml:space="preserve"> </v>
      </c>
      <c r="W89" s="237" t="str">
        <f t="shared" si="25"/>
        <v xml:space="preserve"> </v>
      </c>
      <c r="X89" s="237" t="str">
        <f t="shared" si="25"/>
        <v xml:space="preserve"> </v>
      </c>
      <c r="Y89" s="237" t="str">
        <f t="shared" si="25"/>
        <v xml:space="preserve"> </v>
      </c>
      <c r="Z89" s="237" t="str">
        <f t="shared" si="25"/>
        <v xml:space="preserve"> </v>
      </c>
      <c r="AA89" s="237" t="str">
        <f t="shared" si="25"/>
        <v xml:space="preserve"> </v>
      </c>
      <c r="AB89" s="237" t="str">
        <f t="shared" si="25"/>
        <v xml:space="preserve"> </v>
      </c>
      <c r="AC89" s="237" t="str">
        <f t="shared" si="25"/>
        <v xml:space="preserve"> </v>
      </c>
      <c r="AD89" s="237" t="str">
        <f t="shared" si="25"/>
        <v xml:space="preserve"> </v>
      </c>
      <c r="AE89" s="237" t="str">
        <f t="shared" si="25"/>
        <v xml:space="preserve"> </v>
      </c>
      <c r="AF89" s="237" t="str">
        <f t="shared" si="25"/>
        <v xml:space="preserve"> </v>
      </c>
      <c r="AG89" s="237" t="str">
        <f t="shared" si="25"/>
        <v xml:space="preserve"> </v>
      </c>
      <c r="AH89" s="237" t="str">
        <f t="shared" si="25"/>
        <v xml:space="preserve"> </v>
      </c>
      <c r="AI89" s="178"/>
      <c r="AJ89" s="237">
        <f>COUNTIFS(O71:AH71,"1",O89:AH89,"8")</f>
        <v>0</v>
      </c>
      <c r="AK89" s="237">
        <f>COUNTIFS(O71:AH71,"1",O89:AH89,"&lt;8")</f>
        <v>0</v>
      </c>
      <c r="AL89" s="237">
        <f t="shared" ref="AL89" si="26">SUM(AJ89:AK89)</f>
        <v>0</v>
      </c>
      <c r="AM89" s="258" t="str">
        <f t="shared" ref="AM89" si="27">IF(AL89=0," ",SUM(AJ89/AL89))</f>
        <v xml:space="preserve"> </v>
      </c>
    </row>
    <row r="90" spans="1:39" ht="12.75" customHeight="1" thickBot="1" x14ac:dyDescent="0.25">
      <c r="A90" s="178"/>
      <c r="B90" s="623" t="s">
        <v>443</v>
      </c>
      <c r="C90" s="624"/>
      <c r="D90" s="624"/>
      <c r="E90" s="624"/>
      <c r="F90" s="624"/>
      <c r="G90" s="624"/>
      <c r="H90" s="624"/>
      <c r="I90" s="624"/>
      <c r="J90" s="624"/>
      <c r="K90" s="624"/>
      <c r="L90" s="624"/>
      <c r="M90" s="624"/>
      <c r="N90" s="624"/>
      <c r="O90" s="247"/>
      <c r="P90" s="247"/>
      <c r="Q90" s="247"/>
      <c r="R90" s="247"/>
      <c r="S90" s="247"/>
      <c r="T90" s="247"/>
      <c r="U90" s="247"/>
      <c r="V90" s="247"/>
      <c r="W90" s="247"/>
      <c r="X90" s="247"/>
      <c r="Y90" s="247"/>
      <c r="Z90" s="247"/>
      <c r="AA90" s="247"/>
      <c r="AB90" s="247"/>
      <c r="AC90" s="247"/>
      <c r="AD90" s="247"/>
      <c r="AE90" s="247"/>
      <c r="AF90" s="247"/>
      <c r="AG90" s="247"/>
      <c r="AH90" s="248"/>
      <c r="AI90" s="178"/>
      <c r="AJ90" s="754"/>
      <c r="AK90" s="755"/>
      <c r="AL90" s="755"/>
      <c r="AM90" s="756"/>
    </row>
    <row r="91" spans="1:39" ht="25.5" customHeight="1" thickBot="1" x14ac:dyDescent="0.25">
      <c r="A91" s="178"/>
      <c r="B91" s="259">
        <v>9</v>
      </c>
      <c r="C91" s="594" t="s">
        <v>564</v>
      </c>
      <c r="D91" s="705"/>
      <c r="E91" s="705"/>
      <c r="F91" s="705"/>
      <c r="G91" s="705"/>
      <c r="H91" s="705"/>
      <c r="I91" s="705"/>
      <c r="J91" s="705"/>
      <c r="K91" s="705"/>
      <c r="L91" s="705"/>
      <c r="M91" s="705"/>
      <c r="N91" s="705"/>
      <c r="O91" s="260"/>
      <c r="P91" s="260"/>
      <c r="Q91" s="260"/>
      <c r="R91" s="260"/>
      <c r="S91" s="260"/>
      <c r="T91" s="260"/>
      <c r="U91" s="260"/>
      <c r="V91" s="260"/>
      <c r="W91" s="260"/>
      <c r="X91" s="260"/>
      <c r="Y91" s="260"/>
      <c r="Z91" s="260"/>
      <c r="AA91" s="260"/>
      <c r="AB91" s="260"/>
      <c r="AC91" s="260"/>
      <c r="AD91" s="260"/>
      <c r="AE91" s="260"/>
      <c r="AF91" s="260"/>
      <c r="AG91" s="260"/>
      <c r="AH91" s="261"/>
      <c r="AI91" s="178"/>
      <c r="AJ91" s="262">
        <f>COUNTIFS(O31:AH31,"1",O91:AH91,"1")</f>
        <v>0</v>
      </c>
      <c r="AK91" s="260">
        <f>COUNTIFS(O31:AH31,"1",O91:AH91,"0")</f>
        <v>0</v>
      </c>
      <c r="AL91" s="260">
        <f t="shared" si="12"/>
        <v>0</v>
      </c>
      <c r="AM91" s="263" t="str">
        <f t="shared" si="13"/>
        <v xml:space="preserve"> </v>
      </c>
    </row>
    <row r="92" spans="1:39" ht="25.5" customHeight="1" thickBot="1" x14ac:dyDescent="0.25">
      <c r="A92" s="178"/>
      <c r="B92" s="264">
        <v>10</v>
      </c>
      <c r="C92" s="706" t="s">
        <v>565</v>
      </c>
      <c r="D92" s="707"/>
      <c r="E92" s="707"/>
      <c r="F92" s="707"/>
      <c r="G92" s="707"/>
      <c r="H92" s="707"/>
      <c r="I92" s="707"/>
      <c r="J92" s="707"/>
      <c r="K92" s="707"/>
      <c r="L92" s="707"/>
      <c r="M92" s="707"/>
      <c r="N92" s="707"/>
      <c r="O92" s="265"/>
      <c r="P92" s="265"/>
      <c r="Q92" s="265"/>
      <c r="R92" s="265"/>
      <c r="S92" s="265"/>
      <c r="T92" s="265"/>
      <c r="U92" s="265"/>
      <c r="V92" s="265"/>
      <c r="W92" s="265"/>
      <c r="X92" s="265"/>
      <c r="Y92" s="265"/>
      <c r="Z92" s="265"/>
      <c r="AA92" s="265"/>
      <c r="AB92" s="265"/>
      <c r="AC92" s="265"/>
      <c r="AD92" s="265"/>
      <c r="AE92" s="265"/>
      <c r="AF92" s="265"/>
      <c r="AG92" s="265"/>
      <c r="AH92" s="266"/>
      <c r="AI92" s="178"/>
      <c r="AJ92" s="267">
        <f>COUNTIFS(O31:AH31,"1",O92:AH92,"1")</f>
        <v>0</v>
      </c>
      <c r="AK92" s="268">
        <f>COUNTIFS(O31:AH31,"1",O92:AH92,"0")</f>
        <v>0</v>
      </c>
      <c r="AL92" s="268">
        <f t="shared" si="12"/>
        <v>0</v>
      </c>
      <c r="AM92" s="269" t="str">
        <f t="shared" si="13"/>
        <v xml:space="preserve"> </v>
      </c>
    </row>
    <row r="93" spans="1:39" ht="13.5" thickBot="1" x14ac:dyDescent="0.25">
      <c r="A93" s="178"/>
      <c r="B93" s="270">
        <v>11</v>
      </c>
      <c r="C93" s="717" t="s">
        <v>566</v>
      </c>
      <c r="D93" s="718"/>
      <c r="E93" s="718"/>
      <c r="F93" s="718"/>
      <c r="G93" s="718"/>
      <c r="H93" s="718"/>
      <c r="I93" s="718"/>
      <c r="J93" s="718"/>
      <c r="K93" s="718"/>
      <c r="L93" s="718"/>
      <c r="M93" s="718"/>
      <c r="N93" s="718"/>
      <c r="O93" s="265"/>
      <c r="P93" s="265"/>
      <c r="Q93" s="265"/>
      <c r="R93" s="265"/>
      <c r="S93" s="265"/>
      <c r="T93" s="265"/>
      <c r="U93" s="265"/>
      <c r="V93" s="265"/>
      <c r="W93" s="265"/>
      <c r="X93" s="265"/>
      <c r="Y93" s="265"/>
      <c r="Z93" s="265"/>
      <c r="AA93" s="265"/>
      <c r="AB93" s="265"/>
      <c r="AC93" s="265"/>
      <c r="AD93" s="265"/>
      <c r="AE93" s="265"/>
      <c r="AF93" s="265"/>
      <c r="AG93" s="265"/>
      <c r="AH93" s="266"/>
      <c r="AI93" s="178"/>
      <c r="AJ93" s="271">
        <f>COUNTIFS(O31:AH31,"1",O93:AH93,"1")</f>
        <v>0</v>
      </c>
      <c r="AK93" s="265">
        <f>COUNTIFS(O31:AH31,"1",O93:AH93,"0")</f>
        <v>0</v>
      </c>
      <c r="AL93" s="265">
        <f t="shared" si="12"/>
        <v>0</v>
      </c>
      <c r="AM93" s="272" t="str">
        <f t="shared" si="13"/>
        <v xml:space="preserve"> </v>
      </c>
    </row>
    <row r="94" spans="1:39" ht="13.5" thickBot="1" x14ac:dyDescent="0.25">
      <c r="A94" s="178"/>
      <c r="B94" s="264">
        <v>12</v>
      </c>
      <c r="C94" s="707" t="s">
        <v>176</v>
      </c>
      <c r="D94" s="707"/>
      <c r="E94" s="707"/>
      <c r="F94" s="707"/>
      <c r="G94" s="707"/>
      <c r="H94" s="707"/>
      <c r="I94" s="707"/>
      <c r="J94" s="707"/>
      <c r="K94" s="707"/>
      <c r="L94" s="707"/>
      <c r="M94" s="707"/>
      <c r="N94" s="707"/>
      <c r="O94" s="265"/>
      <c r="P94" s="265"/>
      <c r="Q94" s="265"/>
      <c r="R94" s="265"/>
      <c r="S94" s="265"/>
      <c r="T94" s="265"/>
      <c r="U94" s="265"/>
      <c r="V94" s="265"/>
      <c r="W94" s="265"/>
      <c r="X94" s="265"/>
      <c r="Y94" s="265"/>
      <c r="Z94" s="265"/>
      <c r="AA94" s="265"/>
      <c r="AB94" s="265"/>
      <c r="AC94" s="265"/>
      <c r="AD94" s="265"/>
      <c r="AE94" s="265"/>
      <c r="AF94" s="265"/>
      <c r="AG94" s="265"/>
      <c r="AH94" s="266"/>
      <c r="AI94" s="178"/>
      <c r="AJ94" s="273">
        <f>COUNTIFS(O31:AH31,"1",O94:AH94,"1")</f>
        <v>0</v>
      </c>
      <c r="AK94" s="274">
        <f>COUNTIFS(O31:AH31,"1",O94:AH94,"0")</f>
        <v>0</v>
      </c>
      <c r="AL94" s="274">
        <f t="shared" si="12"/>
        <v>0</v>
      </c>
      <c r="AM94" s="275" t="str">
        <f t="shared" si="13"/>
        <v xml:space="preserve"> </v>
      </c>
    </row>
    <row r="95" spans="1:39" x14ac:dyDescent="0.2">
      <c r="A95" s="178"/>
      <c r="B95" s="697">
        <v>13</v>
      </c>
      <c r="C95" s="691" t="s">
        <v>529</v>
      </c>
      <c r="D95" s="692"/>
      <c r="E95" s="692"/>
      <c r="F95" s="692"/>
      <c r="G95" s="692"/>
      <c r="H95" s="692"/>
      <c r="I95" s="692"/>
      <c r="J95" s="692"/>
      <c r="K95" s="692"/>
      <c r="L95" s="692"/>
      <c r="M95" s="692"/>
      <c r="N95" s="692"/>
      <c r="O95" s="276"/>
      <c r="P95" s="276"/>
      <c r="Q95" s="276"/>
      <c r="R95" s="276"/>
      <c r="S95" s="276"/>
      <c r="T95" s="276"/>
      <c r="U95" s="276"/>
      <c r="V95" s="276"/>
      <c r="W95" s="276"/>
      <c r="X95" s="276"/>
      <c r="Y95" s="276"/>
      <c r="Z95" s="276"/>
      <c r="AA95" s="276"/>
      <c r="AB95" s="276"/>
      <c r="AC95" s="276"/>
      <c r="AD95" s="276"/>
      <c r="AE95" s="276"/>
      <c r="AF95" s="276"/>
      <c r="AG95" s="276"/>
      <c r="AH95" s="277"/>
      <c r="AI95" s="178"/>
      <c r="AJ95" s="767"/>
      <c r="AK95" s="768"/>
      <c r="AL95" s="768"/>
      <c r="AM95" s="769"/>
    </row>
    <row r="96" spans="1:39" x14ac:dyDescent="0.2">
      <c r="A96" s="178"/>
      <c r="B96" s="630"/>
      <c r="C96" s="628" t="s">
        <v>177</v>
      </c>
      <c r="D96" s="628"/>
      <c r="E96" s="628"/>
      <c r="F96" s="628"/>
      <c r="G96" s="628"/>
      <c r="H96" s="628"/>
      <c r="I96" s="628"/>
      <c r="J96" s="628"/>
      <c r="K96" s="628"/>
      <c r="L96" s="628"/>
      <c r="M96" s="628"/>
      <c r="N96" s="628"/>
      <c r="O96" s="213"/>
      <c r="P96" s="213"/>
      <c r="Q96" s="213"/>
      <c r="R96" s="213"/>
      <c r="S96" s="213"/>
      <c r="T96" s="213"/>
      <c r="U96" s="213"/>
      <c r="V96" s="213"/>
      <c r="W96" s="213"/>
      <c r="X96" s="213"/>
      <c r="Y96" s="213"/>
      <c r="Z96" s="213"/>
      <c r="AA96" s="213"/>
      <c r="AB96" s="213"/>
      <c r="AC96" s="213"/>
      <c r="AD96" s="213"/>
      <c r="AE96" s="213"/>
      <c r="AF96" s="213"/>
      <c r="AG96" s="213"/>
      <c r="AH96" s="214"/>
      <c r="AI96" s="178"/>
      <c r="AJ96" s="215">
        <f>COUNTIFS(O31:AH31,"1",O96:AH96,"1")</f>
        <v>0</v>
      </c>
      <c r="AK96" s="213">
        <f>COUNTIFS(O31:AH31,"1",O96:AH96,"0")</f>
        <v>0</v>
      </c>
      <c r="AL96" s="213">
        <f t="shared" si="12"/>
        <v>0</v>
      </c>
      <c r="AM96" s="216" t="str">
        <f t="shared" si="13"/>
        <v xml:space="preserve"> </v>
      </c>
    </row>
    <row r="97" spans="1:39" x14ac:dyDescent="0.2">
      <c r="A97" s="178"/>
      <c r="B97" s="630"/>
      <c r="C97" s="628" t="s">
        <v>178</v>
      </c>
      <c r="D97" s="628"/>
      <c r="E97" s="628"/>
      <c r="F97" s="628"/>
      <c r="G97" s="628"/>
      <c r="H97" s="628"/>
      <c r="I97" s="628"/>
      <c r="J97" s="628"/>
      <c r="K97" s="628"/>
      <c r="L97" s="628"/>
      <c r="M97" s="628"/>
      <c r="N97" s="628"/>
      <c r="O97" s="213"/>
      <c r="P97" s="213"/>
      <c r="Q97" s="213"/>
      <c r="R97" s="213"/>
      <c r="S97" s="213"/>
      <c r="T97" s="213"/>
      <c r="U97" s="213"/>
      <c r="V97" s="213"/>
      <c r="W97" s="213"/>
      <c r="X97" s="213"/>
      <c r="Y97" s="213"/>
      <c r="Z97" s="213"/>
      <c r="AA97" s="213"/>
      <c r="AB97" s="213"/>
      <c r="AC97" s="213"/>
      <c r="AD97" s="213"/>
      <c r="AE97" s="213"/>
      <c r="AF97" s="213"/>
      <c r="AG97" s="213"/>
      <c r="AH97" s="214"/>
      <c r="AI97" s="178"/>
      <c r="AJ97" s="215">
        <f>COUNTIFS(O31:AH31,"1",O97:AH97,"1")</f>
        <v>0</v>
      </c>
      <c r="AK97" s="213">
        <f>COUNTIFS(O31:AH31,"1",O97:AH97,"0")</f>
        <v>0</v>
      </c>
      <c r="AL97" s="213">
        <f t="shared" si="12"/>
        <v>0</v>
      </c>
      <c r="AM97" s="216" t="str">
        <f t="shared" si="13"/>
        <v xml:space="preserve"> </v>
      </c>
    </row>
    <row r="98" spans="1:39" x14ac:dyDescent="0.2">
      <c r="A98" s="178"/>
      <c r="B98" s="630"/>
      <c r="C98" s="628" t="s">
        <v>179</v>
      </c>
      <c r="D98" s="628"/>
      <c r="E98" s="628"/>
      <c r="F98" s="628"/>
      <c r="G98" s="628"/>
      <c r="H98" s="628"/>
      <c r="I98" s="628"/>
      <c r="J98" s="628"/>
      <c r="K98" s="628"/>
      <c r="L98" s="628"/>
      <c r="M98" s="628"/>
      <c r="N98" s="628"/>
      <c r="O98" s="213"/>
      <c r="P98" s="213"/>
      <c r="Q98" s="213"/>
      <c r="R98" s="213"/>
      <c r="S98" s="213"/>
      <c r="T98" s="213"/>
      <c r="U98" s="213"/>
      <c r="V98" s="213"/>
      <c r="W98" s="213"/>
      <c r="X98" s="213"/>
      <c r="Y98" s="213"/>
      <c r="Z98" s="213"/>
      <c r="AA98" s="213"/>
      <c r="AB98" s="213"/>
      <c r="AC98" s="213"/>
      <c r="AD98" s="213"/>
      <c r="AE98" s="213"/>
      <c r="AF98" s="213"/>
      <c r="AG98" s="213"/>
      <c r="AH98" s="214"/>
      <c r="AI98" s="178"/>
      <c r="AJ98" s="215">
        <f>COUNTIFS(O31:AH31,"1",O98:AH98,"1")</f>
        <v>0</v>
      </c>
      <c r="AK98" s="213">
        <f>COUNTIFS(O31:AH31,"1",O98:AH98,"0")</f>
        <v>0</v>
      </c>
      <c r="AL98" s="213">
        <f t="shared" si="12"/>
        <v>0</v>
      </c>
      <c r="AM98" s="216" t="str">
        <f t="shared" si="13"/>
        <v xml:space="preserve"> </v>
      </c>
    </row>
    <row r="99" spans="1:39" ht="13.5" thickBot="1" x14ac:dyDescent="0.25">
      <c r="A99" s="178"/>
      <c r="B99" s="698"/>
      <c r="C99" s="681" t="s">
        <v>414</v>
      </c>
      <c r="D99" s="681"/>
      <c r="E99" s="681"/>
      <c r="F99" s="681"/>
      <c r="G99" s="681"/>
      <c r="H99" s="681"/>
      <c r="I99" s="681"/>
      <c r="J99" s="681"/>
      <c r="K99" s="681"/>
      <c r="L99" s="681"/>
      <c r="M99" s="681"/>
      <c r="N99" s="681"/>
      <c r="O99" s="242"/>
      <c r="P99" s="242"/>
      <c r="Q99" s="242"/>
      <c r="R99" s="242"/>
      <c r="S99" s="242"/>
      <c r="T99" s="242"/>
      <c r="U99" s="242"/>
      <c r="V99" s="242"/>
      <c r="W99" s="242"/>
      <c r="X99" s="242"/>
      <c r="Y99" s="242"/>
      <c r="Z99" s="242"/>
      <c r="AA99" s="242"/>
      <c r="AB99" s="242"/>
      <c r="AC99" s="242"/>
      <c r="AD99" s="242"/>
      <c r="AE99" s="242"/>
      <c r="AF99" s="242"/>
      <c r="AG99" s="242"/>
      <c r="AH99" s="243"/>
      <c r="AI99" s="178"/>
      <c r="AJ99" s="254">
        <f>COUNTIFS(O31:AH31,"1",O99:AH99,"1")</f>
        <v>0</v>
      </c>
      <c r="AK99" s="242">
        <f>COUNTIFS(O31:AH31,"1",O99:AH99,"0")</f>
        <v>0</v>
      </c>
      <c r="AL99" s="242">
        <f t="shared" si="12"/>
        <v>0</v>
      </c>
      <c r="AM99" s="255" t="str">
        <f t="shared" si="13"/>
        <v xml:space="preserve"> </v>
      </c>
    </row>
    <row r="100" spans="1:39" hidden="1" x14ac:dyDescent="0.2">
      <c r="A100" s="178"/>
      <c r="B100" s="278"/>
      <c r="C100" s="713"/>
      <c r="D100" s="714"/>
      <c r="E100" s="714"/>
      <c r="F100" s="714"/>
      <c r="G100" s="714"/>
      <c r="H100" s="714"/>
      <c r="I100" s="714"/>
      <c r="J100" s="714"/>
      <c r="K100" s="714"/>
      <c r="L100" s="714"/>
      <c r="M100" s="714"/>
      <c r="N100" s="715"/>
      <c r="O100" s="256">
        <f>COUNT(O96:O99)</f>
        <v>0</v>
      </c>
      <c r="P100" s="256">
        <f t="shared" ref="P100:AH100" si="28">COUNT(P96:P99)</f>
        <v>0</v>
      </c>
      <c r="Q100" s="256">
        <f t="shared" si="28"/>
        <v>0</v>
      </c>
      <c r="R100" s="256">
        <f t="shared" si="28"/>
        <v>0</v>
      </c>
      <c r="S100" s="256">
        <f t="shared" si="28"/>
        <v>0</v>
      </c>
      <c r="T100" s="256">
        <f t="shared" si="28"/>
        <v>0</v>
      </c>
      <c r="U100" s="256">
        <f t="shared" si="28"/>
        <v>0</v>
      </c>
      <c r="V100" s="256">
        <f t="shared" si="28"/>
        <v>0</v>
      </c>
      <c r="W100" s="256">
        <f t="shared" si="28"/>
        <v>0</v>
      </c>
      <c r="X100" s="256">
        <f t="shared" si="28"/>
        <v>0</v>
      </c>
      <c r="Y100" s="256">
        <f t="shared" si="28"/>
        <v>0</v>
      </c>
      <c r="Z100" s="256">
        <f t="shared" si="28"/>
        <v>0</v>
      </c>
      <c r="AA100" s="256">
        <f t="shared" si="28"/>
        <v>0</v>
      </c>
      <c r="AB100" s="256">
        <f t="shared" si="28"/>
        <v>0</v>
      </c>
      <c r="AC100" s="256">
        <f t="shared" si="28"/>
        <v>0</v>
      </c>
      <c r="AD100" s="256">
        <f t="shared" si="28"/>
        <v>0</v>
      </c>
      <c r="AE100" s="256">
        <f t="shared" si="28"/>
        <v>0</v>
      </c>
      <c r="AF100" s="256">
        <f t="shared" si="28"/>
        <v>0</v>
      </c>
      <c r="AG100" s="256">
        <f t="shared" si="28"/>
        <v>0</v>
      </c>
      <c r="AH100" s="256">
        <f t="shared" si="28"/>
        <v>0</v>
      </c>
      <c r="AI100" s="178"/>
      <c r="AJ100" s="256"/>
      <c r="AK100" s="256"/>
      <c r="AL100" s="256"/>
      <c r="AM100" s="257"/>
    </row>
    <row r="101" spans="1:39" ht="13.5" hidden="1" thickBot="1" x14ac:dyDescent="0.25">
      <c r="A101" s="178"/>
      <c r="B101" s="279"/>
      <c r="C101" s="693"/>
      <c r="D101" s="694"/>
      <c r="E101" s="694"/>
      <c r="F101" s="694"/>
      <c r="G101" s="694"/>
      <c r="H101" s="694"/>
      <c r="I101" s="694"/>
      <c r="J101" s="694"/>
      <c r="K101" s="694"/>
      <c r="L101" s="694"/>
      <c r="M101" s="694"/>
      <c r="N101" s="695"/>
      <c r="O101" s="237" t="str">
        <f>IF(O100=0," ",SUM(O96:O99))</f>
        <v xml:space="preserve"> </v>
      </c>
      <c r="P101" s="237" t="str">
        <f t="shared" ref="P101:AH101" si="29">IF(P100=0," ",SUM(P96:P99))</f>
        <v xml:space="preserve"> </v>
      </c>
      <c r="Q101" s="237" t="str">
        <f t="shared" si="29"/>
        <v xml:space="preserve"> </v>
      </c>
      <c r="R101" s="237" t="str">
        <f t="shared" si="29"/>
        <v xml:space="preserve"> </v>
      </c>
      <c r="S101" s="237" t="str">
        <f t="shared" si="29"/>
        <v xml:space="preserve"> </v>
      </c>
      <c r="T101" s="237" t="str">
        <f t="shared" si="29"/>
        <v xml:space="preserve"> </v>
      </c>
      <c r="U101" s="237" t="str">
        <f t="shared" si="29"/>
        <v xml:space="preserve"> </v>
      </c>
      <c r="V101" s="237" t="str">
        <f t="shared" si="29"/>
        <v xml:space="preserve"> </v>
      </c>
      <c r="W101" s="237" t="str">
        <f t="shared" si="29"/>
        <v xml:space="preserve"> </v>
      </c>
      <c r="X101" s="237" t="str">
        <f t="shared" si="29"/>
        <v xml:space="preserve"> </v>
      </c>
      <c r="Y101" s="237" t="str">
        <f t="shared" si="29"/>
        <v xml:space="preserve"> </v>
      </c>
      <c r="Z101" s="237" t="str">
        <f t="shared" si="29"/>
        <v xml:space="preserve"> </v>
      </c>
      <c r="AA101" s="237" t="str">
        <f t="shared" si="29"/>
        <v xml:space="preserve"> </v>
      </c>
      <c r="AB101" s="237" t="str">
        <f t="shared" si="29"/>
        <v xml:space="preserve"> </v>
      </c>
      <c r="AC101" s="237" t="str">
        <f t="shared" si="29"/>
        <v xml:space="preserve"> </v>
      </c>
      <c r="AD101" s="237" t="str">
        <f t="shared" si="29"/>
        <v xml:space="preserve"> </v>
      </c>
      <c r="AE101" s="237" t="str">
        <f t="shared" si="29"/>
        <v xml:space="preserve"> </v>
      </c>
      <c r="AF101" s="237" t="str">
        <f t="shared" si="29"/>
        <v xml:space="preserve"> </v>
      </c>
      <c r="AG101" s="237" t="str">
        <f t="shared" si="29"/>
        <v xml:space="preserve"> </v>
      </c>
      <c r="AH101" s="237" t="str">
        <f t="shared" si="29"/>
        <v xml:space="preserve"> </v>
      </c>
      <c r="AI101" s="178"/>
      <c r="AJ101" s="237">
        <f>COUNTIFS(O31:AH31,"1",O101:AH101,"4")</f>
        <v>0</v>
      </c>
      <c r="AK101" s="237">
        <f>COUNTIFS(O31:AH31,"1",O101:AH101,"&lt;4")</f>
        <v>0</v>
      </c>
      <c r="AL101" s="237">
        <f t="shared" ref="AL101" si="30">SUM(AJ101:AK101)</f>
        <v>0</v>
      </c>
      <c r="AM101" s="258" t="str">
        <f t="shared" ref="AM101" si="31">IF(AL101=0," ",SUM(AJ101/AL101))</f>
        <v xml:space="preserve"> </v>
      </c>
    </row>
    <row r="102" spans="1:39" ht="25.5" customHeight="1" x14ac:dyDescent="0.2">
      <c r="A102" s="178"/>
      <c r="B102" s="221">
        <v>14</v>
      </c>
      <c r="C102" s="682" t="s">
        <v>567</v>
      </c>
      <c r="D102" s="683"/>
      <c r="E102" s="683"/>
      <c r="F102" s="683"/>
      <c r="G102" s="683"/>
      <c r="H102" s="683"/>
      <c r="I102" s="683"/>
      <c r="J102" s="683"/>
      <c r="K102" s="683"/>
      <c r="L102" s="683"/>
      <c r="M102" s="683"/>
      <c r="N102" s="683"/>
      <c r="O102" s="209"/>
      <c r="P102" s="209"/>
      <c r="Q102" s="209"/>
      <c r="R102" s="209"/>
      <c r="S102" s="209"/>
      <c r="T102" s="209"/>
      <c r="U102" s="209"/>
      <c r="V102" s="209"/>
      <c r="W102" s="209"/>
      <c r="X102" s="209"/>
      <c r="Y102" s="209"/>
      <c r="Z102" s="209"/>
      <c r="AA102" s="209"/>
      <c r="AB102" s="209"/>
      <c r="AC102" s="209"/>
      <c r="AD102" s="209"/>
      <c r="AE102" s="209"/>
      <c r="AF102" s="209"/>
      <c r="AG102" s="209"/>
      <c r="AH102" s="210"/>
      <c r="AI102" s="178"/>
      <c r="AJ102" s="224">
        <f>COUNTIFS(O31:AH31,"1",O102:AH102,"1")</f>
        <v>0</v>
      </c>
      <c r="AK102" s="225">
        <f>COUNTIFS(O31:AH31,"1",O102:AH102,"0")</f>
        <v>0</v>
      </c>
      <c r="AL102" s="225">
        <f t="shared" si="12"/>
        <v>0</v>
      </c>
      <c r="AM102" s="226" t="str">
        <f t="shared" si="13"/>
        <v xml:space="preserve"> </v>
      </c>
    </row>
    <row r="103" spans="1:39" x14ac:dyDescent="0.2">
      <c r="A103" s="178"/>
      <c r="B103" s="625">
        <v>14.1</v>
      </c>
      <c r="C103" s="684" t="s">
        <v>530</v>
      </c>
      <c r="D103" s="685"/>
      <c r="E103" s="685"/>
      <c r="F103" s="685"/>
      <c r="G103" s="685"/>
      <c r="H103" s="685"/>
      <c r="I103" s="685"/>
      <c r="J103" s="685"/>
      <c r="K103" s="685"/>
      <c r="L103" s="685"/>
      <c r="M103" s="685"/>
      <c r="N103" s="685"/>
      <c r="O103" s="211"/>
      <c r="P103" s="211"/>
      <c r="Q103" s="211"/>
      <c r="R103" s="211"/>
      <c r="S103" s="211"/>
      <c r="T103" s="211"/>
      <c r="U103" s="211"/>
      <c r="V103" s="211"/>
      <c r="W103" s="211"/>
      <c r="X103" s="211"/>
      <c r="Y103" s="211"/>
      <c r="Z103" s="211"/>
      <c r="AA103" s="211"/>
      <c r="AB103" s="211"/>
      <c r="AC103" s="211"/>
      <c r="AD103" s="211"/>
      <c r="AE103" s="211"/>
      <c r="AF103" s="211"/>
      <c r="AG103" s="211"/>
      <c r="AH103" s="212"/>
      <c r="AI103" s="178"/>
      <c r="AJ103" s="742"/>
      <c r="AK103" s="743"/>
      <c r="AL103" s="743"/>
      <c r="AM103" s="744"/>
    </row>
    <row r="104" spans="1:39" x14ac:dyDescent="0.2">
      <c r="A104" s="178"/>
      <c r="B104" s="626"/>
      <c r="C104" s="460" t="s">
        <v>568</v>
      </c>
      <c r="D104" s="636"/>
      <c r="E104" s="636"/>
      <c r="F104" s="636"/>
      <c r="G104" s="636"/>
      <c r="H104" s="636"/>
      <c r="I104" s="636"/>
      <c r="J104" s="636"/>
      <c r="K104" s="636"/>
      <c r="L104" s="636"/>
      <c r="M104" s="636"/>
      <c r="N104" s="636"/>
      <c r="O104" s="213"/>
      <c r="P104" s="213"/>
      <c r="Q104" s="213"/>
      <c r="R104" s="213"/>
      <c r="S104" s="213"/>
      <c r="T104" s="213"/>
      <c r="U104" s="213"/>
      <c r="V104" s="213"/>
      <c r="W104" s="213"/>
      <c r="X104" s="213"/>
      <c r="Y104" s="213"/>
      <c r="Z104" s="213"/>
      <c r="AA104" s="213"/>
      <c r="AB104" s="213"/>
      <c r="AC104" s="213"/>
      <c r="AD104" s="213"/>
      <c r="AE104" s="213"/>
      <c r="AF104" s="213"/>
      <c r="AG104" s="213"/>
      <c r="AH104" s="214"/>
      <c r="AI104" s="178"/>
      <c r="AJ104" s="232">
        <f>COUNTIFS(O31:AH31,"1",O102:AH102,"1",O104:AH104,"1")</f>
        <v>0</v>
      </c>
      <c r="AK104" s="233">
        <f>COUNTIFS(O31:AH31,"1",O102:AH102,"1",O104:AH104,"0")</f>
        <v>0</v>
      </c>
      <c r="AL104" s="233">
        <f t="shared" si="12"/>
        <v>0</v>
      </c>
      <c r="AM104" s="234" t="str">
        <f t="shared" si="13"/>
        <v xml:space="preserve"> </v>
      </c>
    </row>
    <row r="105" spans="1:39" x14ac:dyDescent="0.2">
      <c r="A105" s="178"/>
      <c r="B105" s="626"/>
      <c r="C105" s="636" t="s">
        <v>180</v>
      </c>
      <c r="D105" s="636"/>
      <c r="E105" s="636"/>
      <c r="F105" s="636"/>
      <c r="G105" s="636"/>
      <c r="H105" s="636"/>
      <c r="I105" s="636"/>
      <c r="J105" s="636"/>
      <c r="K105" s="636"/>
      <c r="L105" s="636"/>
      <c r="M105" s="636"/>
      <c r="N105" s="636"/>
      <c r="O105" s="213"/>
      <c r="P105" s="213"/>
      <c r="Q105" s="213"/>
      <c r="R105" s="213"/>
      <c r="S105" s="213"/>
      <c r="T105" s="213"/>
      <c r="U105" s="213"/>
      <c r="V105" s="213"/>
      <c r="W105" s="213"/>
      <c r="X105" s="213"/>
      <c r="Y105" s="213"/>
      <c r="Z105" s="213"/>
      <c r="AA105" s="213"/>
      <c r="AB105" s="213"/>
      <c r="AC105" s="213"/>
      <c r="AD105" s="213"/>
      <c r="AE105" s="213"/>
      <c r="AF105" s="213"/>
      <c r="AG105" s="213"/>
      <c r="AH105" s="214"/>
      <c r="AI105" s="178"/>
      <c r="AJ105" s="232">
        <f>COUNTIFS(O31:AH31,"1",O102:AH102,"1",O105:AH105,"1")</f>
        <v>0</v>
      </c>
      <c r="AK105" s="233">
        <f>COUNTIFS(O31:AH31,"1",O102:AH102,"1",O105:AH105,"0")</f>
        <v>0</v>
      </c>
      <c r="AL105" s="233">
        <f t="shared" si="12"/>
        <v>0</v>
      </c>
      <c r="AM105" s="234" t="str">
        <f t="shared" si="13"/>
        <v xml:space="preserve"> </v>
      </c>
    </row>
    <row r="106" spans="1:39" x14ac:dyDescent="0.2">
      <c r="A106" s="178"/>
      <c r="B106" s="626"/>
      <c r="C106" s="636" t="s">
        <v>181</v>
      </c>
      <c r="D106" s="636"/>
      <c r="E106" s="636"/>
      <c r="F106" s="636"/>
      <c r="G106" s="636"/>
      <c r="H106" s="636"/>
      <c r="I106" s="636"/>
      <c r="J106" s="636"/>
      <c r="K106" s="636"/>
      <c r="L106" s="636"/>
      <c r="M106" s="636"/>
      <c r="N106" s="636"/>
      <c r="O106" s="213"/>
      <c r="P106" s="213"/>
      <c r="Q106" s="213"/>
      <c r="R106" s="213"/>
      <c r="S106" s="213"/>
      <c r="T106" s="213"/>
      <c r="U106" s="213"/>
      <c r="V106" s="213"/>
      <c r="W106" s="213"/>
      <c r="X106" s="213"/>
      <c r="Y106" s="213"/>
      <c r="Z106" s="213"/>
      <c r="AA106" s="213"/>
      <c r="AB106" s="213"/>
      <c r="AC106" s="213"/>
      <c r="AD106" s="213"/>
      <c r="AE106" s="213"/>
      <c r="AF106" s="213"/>
      <c r="AG106" s="213"/>
      <c r="AH106" s="214"/>
      <c r="AI106" s="178"/>
      <c r="AJ106" s="232">
        <f>COUNTIFS(O31:AH31,"1",O102:AH102,"1",O106:AH106,"1")</f>
        <v>0</v>
      </c>
      <c r="AK106" s="233">
        <f>COUNTIFS(O31:AH31,"1",O102:AH102,"1",O106:AH106,"0")</f>
        <v>0</v>
      </c>
      <c r="AL106" s="233">
        <f t="shared" si="12"/>
        <v>0</v>
      </c>
      <c r="AM106" s="234" t="str">
        <f t="shared" si="13"/>
        <v xml:space="preserve"> </v>
      </c>
    </row>
    <row r="107" spans="1:39" x14ac:dyDescent="0.2">
      <c r="A107" s="178"/>
      <c r="B107" s="626"/>
      <c r="C107" s="636" t="s">
        <v>415</v>
      </c>
      <c r="D107" s="636"/>
      <c r="E107" s="636"/>
      <c r="F107" s="636"/>
      <c r="G107" s="636"/>
      <c r="H107" s="636"/>
      <c r="I107" s="636"/>
      <c r="J107" s="636"/>
      <c r="K107" s="636"/>
      <c r="L107" s="636"/>
      <c r="M107" s="636"/>
      <c r="N107" s="636"/>
      <c r="O107" s="213"/>
      <c r="P107" s="213"/>
      <c r="Q107" s="213"/>
      <c r="R107" s="213"/>
      <c r="S107" s="213"/>
      <c r="T107" s="213"/>
      <c r="U107" s="213"/>
      <c r="V107" s="213"/>
      <c r="W107" s="213"/>
      <c r="X107" s="213"/>
      <c r="Y107" s="213"/>
      <c r="Z107" s="213"/>
      <c r="AA107" s="213"/>
      <c r="AB107" s="213"/>
      <c r="AC107" s="213"/>
      <c r="AD107" s="213"/>
      <c r="AE107" s="213"/>
      <c r="AF107" s="213"/>
      <c r="AG107" s="213"/>
      <c r="AH107" s="214"/>
      <c r="AI107" s="178"/>
      <c r="AJ107" s="232">
        <f>COUNTIFS(O31:AH31,"1",O102:AH102,"1",O107:AH107,"1")</f>
        <v>0</v>
      </c>
      <c r="AK107" s="233">
        <f>COUNTIFS(O31:AH31,"1",O102:AH102,"1",O107:AH107,"0")</f>
        <v>0</v>
      </c>
      <c r="AL107" s="233">
        <f t="shared" si="12"/>
        <v>0</v>
      </c>
      <c r="AM107" s="234" t="str">
        <f t="shared" si="13"/>
        <v xml:space="preserve"> </v>
      </c>
    </row>
    <row r="108" spans="1:39" ht="13.5" thickBot="1" x14ac:dyDescent="0.25">
      <c r="A108" s="178"/>
      <c r="B108" s="627"/>
      <c r="C108" s="634" t="s">
        <v>182</v>
      </c>
      <c r="D108" s="634"/>
      <c r="E108" s="634"/>
      <c r="F108" s="634"/>
      <c r="G108" s="634"/>
      <c r="H108" s="634"/>
      <c r="I108" s="634"/>
      <c r="J108" s="634"/>
      <c r="K108" s="634"/>
      <c r="L108" s="634"/>
      <c r="M108" s="634"/>
      <c r="N108" s="634"/>
      <c r="O108" s="403"/>
      <c r="P108" s="242"/>
      <c r="Q108" s="242"/>
      <c r="R108" s="242"/>
      <c r="S108" s="242"/>
      <c r="T108" s="242"/>
      <c r="U108" s="242"/>
      <c r="V108" s="242"/>
      <c r="W108" s="242"/>
      <c r="X108" s="242"/>
      <c r="Y108" s="242"/>
      <c r="Z108" s="242"/>
      <c r="AA108" s="242"/>
      <c r="AB108" s="242"/>
      <c r="AC108" s="242"/>
      <c r="AD108" s="242"/>
      <c r="AE108" s="242"/>
      <c r="AF108" s="242"/>
      <c r="AG108" s="242"/>
      <c r="AH108" s="243"/>
      <c r="AI108" s="178"/>
      <c r="AJ108" s="244">
        <f>COUNTIFS(O31:AH31,"1",O102:AH102,"1",O108:AH108,"1")</f>
        <v>0</v>
      </c>
      <c r="AK108" s="245">
        <f>COUNTIFS(O31:AH31,"1",O102:AH102,"1",O108:AH108,"0")</f>
        <v>0</v>
      </c>
      <c r="AL108" s="245">
        <f t="shared" si="12"/>
        <v>0</v>
      </c>
      <c r="AM108" s="246" t="str">
        <f t="shared" si="13"/>
        <v xml:space="preserve"> </v>
      </c>
    </row>
    <row r="109" spans="1:39" hidden="1" x14ac:dyDescent="0.2">
      <c r="A109" s="178"/>
      <c r="B109" s="278"/>
      <c r="C109" s="713"/>
      <c r="D109" s="714"/>
      <c r="E109" s="714"/>
      <c r="F109" s="714"/>
      <c r="G109" s="714"/>
      <c r="H109" s="714"/>
      <c r="I109" s="714"/>
      <c r="J109" s="714"/>
      <c r="K109" s="714"/>
      <c r="L109" s="714"/>
      <c r="M109" s="714"/>
      <c r="N109" s="715"/>
      <c r="O109" s="256" t="str">
        <f>IF(O102=0," ",COUNTIFS(O102,"1",O108,"n/a"))</f>
        <v xml:space="preserve"> </v>
      </c>
      <c r="P109" s="256" t="str">
        <f t="shared" ref="P109:AH109" si="32">IF(P102=0," ",COUNTIFS(P102,"1",P108,"n/a"))</f>
        <v xml:space="preserve"> </v>
      </c>
      <c r="Q109" s="256" t="str">
        <f t="shared" si="32"/>
        <v xml:space="preserve"> </v>
      </c>
      <c r="R109" s="256" t="str">
        <f t="shared" si="32"/>
        <v xml:space="preserve"> </v>
      </c>
      <c r="S109" s="256" t="str">
        <f t="shared" si="32"/>
        <v xml:space="preserve"> </v>
      </c>
      <c r="T109" s="256" t="str">
        <f t="shared" si="32"/>
        <v xml:space="preserve"> </v>
      </c>
      <c r="U109" s="256" t="str">
        <f t="shared" si="32"/>
        <v xml:space="preserve"> </v>
      </c>
      <c r="V109" s="256" t="str">
        <f t="shared" si="32"/>
        <v xml:space="preserve"> </v>
      </c>
      <c r="W109" s="256" t="str">
        <f t="shared" si="32"/>
        <v xml:space="preserve"> </v>
      </c>
      <c r="X109" s="256" t="str">
        <f t="shared" si="32"/>
        <v xml:space="preserve"> </v>
      </c>
      <c r="Y109" s="256" t="str">
        <f t="shared" si="32"/>
        <v xml:space="preserve"> </v>
      </c>
      <c r="Z109" s="256" t="str">
        <f t="shared" si="32"/>
        <v xml:space="preserve"> </v>
      </c>
      <c r="AA109" s="256" t="str">
        <f t="shared" si="32"/>
        <v xml:space="preserve"> </v>
      </c>
      <c r="AB109" s="256" t="str">
        <f t="shared" si="32"/>
        <v xml:space="preserve"> </v>
      </c>
      <c r="AC109" s="256" t="str">
        <f t="shared" si="32"/>
        <v xml:space="preserve"> </v>
      </c>
      <c r="AD109" s="256" t="str">
        <f t="shared" si="32"/>
        <v xml:space="preserve"> </v>
      </c>
      <c r="AE109" s="256" t="str">
        <f t="shared" si="32"/>
        <v xml:space="preserve"> </v>
      </c>
      <c r="AF109" s="256" t="str">
        <f t="shared" si="32"/>
        <v xml:space="preserve"> </v>
      </c>
      <c r="AG109" s="256" t="str">
        <f t="shared" si="32"/>
        <v xml:space="preserve"> </v>
      </c>
      <c r="AH109" s="256" t="str">
        <f t="shared" si="32"/>
        <v xml:space="preserve"> </v>
      </c>
      <c r="AI109" s="178"/>
      <c r="AJ109" s="256"/>
      <c r="AK109" s="256"/>
      <c r="AL109" s="256"/>
      <c r="AM109" s="257"/>
    </row>
    <row r="110" spans="1:39" ht="13.5" hidden="1" thickBot="1" x14ac:dyDescent="0.25">
      <c r="A110" s="178"/>
      <c r="B110" s="279"/>
      <c r="C110" s="693"/>
      <c r="D110" s="694"/>
      <c r="E110" s="694"/>
      <c r="F110" s="694"/>
      <c r="G110" s="694"/>
      <c r="H110" s="694"/>
      <c r="I110" s="694"/>
      <c r="J110" s="694"/>
      <c r="K110" s="694"/>
      <c r="L110" s="694"/>
      <c r="M110" s="694"/>
      <c r="N110" s="695"/>
      <c r="O110" s="237" t="str">
        <f>IF(O102=0," ",SUM(O104:O109))</f>
        <v xml:space="preserve"> </v>
      </c>
      <c r="P110" s="237" t="str">
        <f t="shared" ref="P110:AH110" si="33">IF(P102=0," ",SUM(P104:P109))</f>
        <v xml:space="preserve"> </v>
      </c>
      <c r="Q110" s="237" t="str">
        <f t="shared" si="33"/>
        <v xml:space="preserve"> </v>
      </c>
      <c r="R110" s="237" t="str">
        <f t="shared" si="33"/>
        <v xml:space="preserve"> </v>
      </c>
      <c r="S110" s="237" t="str">
        <f t="shared" si="33"/>
        <v xml:space="preserve"> </v>
      </c>
      <c r="T110" s="237" t="str">
        <f t="shared" si="33"/>
        <v xml:space="preserve"> </v>
      </c>
      <c r="U110" s="237" t="str">
        <f t="shared" si="33"/>
        <v xml:space="preserve"> </v>
      </c>
      <c r="V110" s="237" t="str">
        <f t="shared" si="33"/>
        <v xml:space="preserve"> </v>
      </c>
      <c r="W110" s="237" t="str">
        <f t="shared" si="33"/>
        <v xml:space="preserve"> </v>
      </c>
      <c r="X110" s="237" t="str">
        <f t="shared" si="33"/>
        <v xml:space="preserve"> </v>
      </c>
      <c r="Y110" s="237" t="str">
        <f t="shared" si="33"/>
        <v xml:space="preserve"> </v>
      </c>
      <c r="Z110" s="237" t="str">
        <f t="shared" si="33"/>
        <v xml:space="preserve"> </v>
      </c>
      <c r="AA110" s="237" t="str">
        <f t="shared" si="33"/>
        <v xml:space="preserve"> </v>
      </c>
      <c r="AB110" s="237" t="str">
        <f t="shared" si="33"/>
        <v xml:space="preserve"> </v>
      </c>
      <c r="AC110" s="237" t="str">
        <f t="shared" si="33"/>
        <v xml:space="preserve"> </v>
      </c>
      <c r="AD110" s="237" t="str">
        <f t="shared" si="33"/>
        <v xml:space="preserve"> </v>
      </c>
      <c r="AE110" s="237" t="str">
        <f t="shared" si="33"/>
        <v xml:space="preserve"> </v>
      </c>
      <c r="AF110" s="237" t="str">
        <f t="shared" si="33"/>
        <v xml:space="preserve"> </v>
      </c>
      <c r="AG110" s="237" t="str">
        <f t="shared" si="33"/>
        <v xml:space="preserve"> </v>
      </c>
      <c r="AH110" s="237" t="str">
        <f t="shared" si="33"/>
        <v xml:space="preserve"> </v>
      </c>
      <c r="AI110" s="178"/>
      <c r="AJ110" s="237">
        <f>COUNTIFS(O31:AH31,"1",O110:AH110,"5")</f>
        <v>0</v>
      </c>
      <c r="AK110" s="237">
        <f>COUNTIFS(O31:AH31,"1",O110:AH110,"&lt;5")</f>
        <v>0</v>
      </c>
      <c r="AL110" s="237">
        <f t="shared" ref="AL110" si="34">SUM(AJ110:AK110)</f>
        <v>0</v>
      </c>
      <c r="AM110" s="258" t="str">
        <f t="shared" ref="AM110" si="35">IF(AL110=0," ",SUM(AJ110/AL110))</f>
        <v xml:space="preserve"> </v>
      </c>
    </row>
    <row r="111" spans="1:39" ht="25.5" customHeight="1" x14ac:dyDescent="0.2">
      <c r="A111" s="178"/>
      <c r="B111" s="208">
        <v>15</v>
      </c>
      <c r="C111" s="692" t="s">
        <v>343</v>
      </c>
      <c r="D111" s="692"/>
      <c r="E111" s="692"/>
      <c r="F111" s="692"/>
      <c r="G111" s="692"/>
      <c r="H111" s="692"/>
      <c r="I111" s="692"/>
      <c r="J111" s="692"/>
      <c r="K111" s="692"/>
      <c r="L111" s="692"/>
      <c r="M111" s="692"/>
      <c r="N111" s="692"/>
      <c r="O111" s="209"/>
      <c r="P111" s="209"/>
      <c r="Q111" s="209"/>
      <c r="R111" s="209"/>
      <c r="S111" s="209"/>
      <c r="T111" s="209"/>
      <c r="U111" s="209"/>
      <c r="V111" s="209"/>
      <c r="W111" s="209"/>
      <c r="X111" s="209"/>
      <c r="Y111" s="209"/>
      <c r="Z111" s="209"/>
      <c r="AA111" s="209"/>
      <c r="AB111" s="209"/>
      <c r="AC111" s="209"/>
      <c r="AD111" s="209"/>
      <c r="AE111" s="209"/>
      <c r="AF111" s="209"/>
      <c r="AG111" s="209"/>
      <c r="AH111" s="210"/>
      <c r="AI111" s="178"/>
      <c r="AJ111" s="249">
        <f>COUNTIFS(O31:AH31,"1",O111:AH111,"1")</f>
        <v>0</v>
      </c>
      <c r="AK111" s="222">
        <f>COUNTIFS(O31:AH31,"1",O111:AH111,"0")</f>
        <v>0</v>
      </c>
      <c r="AL111" s="222">
        <f t="shared" si="12"/>
        <v>0</v>
      </c>
      <c r="AM111" s="280" t="str">
        <f t="shared" si="13"/>
        <v xml:space="preserve"> </v>
      </c>
    </row>
    <row r="112" spans="1:39" x14ac:dyDescent="0.2">
      <c r="A112" s="178"/>
      <c r="B112" s="629">
        <v>15.1</v>
      </c>
      <c r="C112" s="689" t="s">
        <v>531</v>
      </c>
      <c r="D112" s="690"/>
      <c r="E112" s="690"/>
      <c r="F112" s="690"/>
      <c r="G112" s="690"/>
      <c r="H112" s="690"/>
      <c r="I112" s="690"/>
      <c r="J112" s="690"/>
      <c r="K112" s="690"/>
      <c r="L112" s="690"/>
      <c r="M112" s="690"/>
      <c r="N112" s="690"/>
      <c r="O112" s="211"/>
      <c r="P112" s="211"/>
      <c r="Q112" s="211"/>
      <c r="R112" s="211"/>
      <c r="S112" s="211"/>
      <c r="T112" s="211"/>
      <c r="U112" s="211"/>
      <c r="V112" s="211"/>
      <c r="W112" s="211"/>
      <c r="X112" s="211"/>
      <c r="Y112" s="211"/>
      <c r="Z112" s="211"/>
      <c r="AA112" s="211"/>
      <c r="AB112" s="211"/>
      <c r="AC112" s="211"/>
      <c r="AD112" s="211"/>
      <c r="AE112" s="211"/>
      <c r="AF112" s="211"/>
      <c r="AG112" s="211"/>
      <c r="AH112" s="212"/>
      <c r="AI112" s="178"/>
      <c r="AJ112" s="742"/>
      <c r="AK112" s="743"/>
      <c r="AL112" s="743"/>
      <c r="AM112" s="744"/>
    </row>
    <row r="113" spans="1:39" x14ac:dyDescent="0.2">
      <c r="A113" s="178"/>
      <c r="B113" s="630"/>
      <c r="C113" s="462" t="s">
        <v>568</v>
      </c>
      <c r="D113" s="628"/>
      <c r="E113" s="628"/>
      <c r="F113" s="628"/>
      <c r="G113" s="628"/>
      <c r="H113" s="628"/>
      <c r="I113" s="628"/>
      <c r="J113" s="628"/>
      <c r="K113" s="628"/>
      <c r="L113" s="628"/>
      <c r="M113" s="628"/>
      <c r="N113" s="628"/>
      <c r="O113" s="213"/>
      <c r="P113" s="213"/>
      <c r="Q113" s="213"/>
      <c r="R113" s="213"/>
      <c r="S113" s="213"/>
      <c r="T113" s="213"/>
      <c r="U113" s="213"/>
      <c r="V113" s="213"/>
      <c r="W113" s="213"/>
      <c r="X113" s="213"/>
      <c r="Y113" s="213"/>
      <c r="Z113" s="213"/>
      <c r="AA113" s="213"/>
      <c r="AB113" s="213"/>
      <c r="AC113" s="213"/>
      <c r="AD113" s="213"/>
      <c r="AE113" s="213"/>
      <c r="AF113" s="213"/>
      <c r="AG113" s="213"/>
      <c r="AH113" s="214"/>
      <c r="AI113" s="178"/>
      <c r="AJ113" s="215">
        <f>COUNTIFS(O31:AH31,"1",O111:AH111,"1",O113:AH113,"1")</f>
        <v>0</v>
      </c>
      <c r="AK113" s="213">
        <f>COUNTIFS(O31:AH31,"1",O111:AH111,"1",O113:AH113,"0")</f>
        <v>0</v>
      </c>
      <c r="AL113" s="213">
        <f t="shared" si="12"/>
        <v>0</v>
      </c>
      <c r="AM113" s="216" t="str">
        <f t="shared" si="13"/>
        <v xml:space="preserve"> </v>
      </c>
    </row>
    <row r="114" spans="1:39" x14ac:dyDescent="0.2">
      <c r="A114" s="178"/>
      <c r="B114" s="630"/>
      <c r="C114" s="628" t="s">
        <v>180</v>
      </c>
      <c r="D114" s="628"/>
      <c r="E114" s="628"/>
      <c r="F114" s="628"/>
      <c r="G114" s="628"/>
      <c r="H114" s="628"/>
      <c r="I114" s="628"/>
      <c r="J114" s="628"/>
      <c r="K114" s="628"/>
      <c r="L114" s="628"/>
      <c r="M114" s="628"/>
      <c r="N114" s="628"/>
      <c r="O114" s="213"/>
      <c r="P114" s="213"/>
      <c r="Q114" s="213"/>
      <c r="R114" s="213"/>
      <c r="S114" s="213"/>
      <c r="T114" s="213"/>
      <c r="U114" s="213"/>
      <c r="V114" s="213"/>
      <c r="W114" s="213"/>
      <c r="X114" s="213"/>
      <c r="Y114" s="213"/>
      <c r="Z114" s="213"/>
      <c r="AA114" s="213"/>
      <c r="AB114" s="213"/>
      <c r="AC114" s="213"/>
      <c r="AD114" s="213"/>
      <c r="AE114" s="213"/>
      <c r="AF114" s="213"/>
      <c r="AG114" s="213"/>
      <c r="AH114" s="214"/>
      <c r="AI114" s="178"/>
      <c r="AJ114" s="215">
        <f>COUNTIFS(O31:AH31,"1",O111:AH111,"1",O114:AH114,"1")</f>
        <v>0</v>
      </c>
      <c r="AK114" s="213">
        <f>COUNTIFS(O31:AH31,"1",O111:AH111,"1",O114:AH114,"0")</f>
        <v>0</v>
      </c>
      <c r="AL114" s="213">
        <f t="shared" si="12"/>
        <v>0</v>
      </c>
      <c r="AM114" s="216" t="str">
        <f t="shared" si="13"/>
        <v xml:space="preserve"> </v>
      </c>
    </row>
    <row r="115" spans="1:39" x14ac:dyDescent="0.2">
      <c r="A115" s="178"/>
      <c r="B115" s="630"/>
      <c r="C115" s="628" t="s">
        <v>181</v>
      </c>
      <c r="D115" s="628"/>
      <c r="E115" s="628"/>
      <c r="F115" s="628"/>
      <c r="G115" s="628"/>
      <c r="H115" s="628"/>
      <c r="I115" s="628"/>
      <c r="J115" s="628"/>
      <c r="K115" s="628"/>
      <c r="L115" s="628"/>
      <c r="M115" s="628"/>
      <c r="N115" s="628"/>
      <c r="O115" s="213"/>
      <c r="P115" s="213"/>
      <c r="Q115" s="213"/>
      <c r="R115" s="213"/>
      <c r="S115" s="213"/>
      <c r="T115" s="213"/>
      <c r="U115" s="213"/>
      <c r="V115" s="213"/>
      <c r="W115" s="213"/>
      <c r="X115" s="213"/>
      <c r="Y115" s="213"/>
      <c r="Z115" s="213"/>
      <c r="AA115" s="213"/>
      <c r="AB115" s="213"/>
      <c r="AC115" s="213"/>
      <c r="AD115" s="213"/>
      <c r="AE115" s="213"/>
      <c r="AF115" s="213"/>
      <c r="AG115" s="213"/>
      <c r="AH115" s="214"/>
      <c r="AI115" s="178"/>
      <c r="AJ115" s="215">
        <f>COUNTIFS(O31:AH31,"1",O111:AH111,"1",O115:AH115,"1")</f>
        <v>0</v>
      </c>
      <c r="AK115" s="213">
        <f>COUNTIFS(O31:AH31,"1",O111:AH111,"1",O115:AH115,"0")</f>
        <v>0</v>
      </c>
      <c r="AL115" s="213">
        <f t="shared" si="12"/>
        <v>0</v>
      </c>
      <c r="AM115" s="216" t="str">
        <f t="shared" si="13"/>
        <v xml:space="preserve"> </v>
      </c>
    </row>
    <row r="116" spans="1:39" x14ac:dyDescent="0.2">
      <c r="A116" s="178"/>
      <c r="B116" s="630"/>
      <c r="C116" s="628" t="s">
        <v>415</v>
      </c>
      <c r="D116" s="628"/>
      <c r="E116" s="628"/>
      <c r="F116" s="628"/>
      <c r="G116" s="628"/>
      <c r="H116" s="628"/>
      <c r="I116" s="628"/>
      <c r="J116" s="628"/>
      <c r="K116" s="628"/>
      <c r="L116" s="628"/>
      <c r="M116" s="628"/>
      <c r="N116" s="628"/>
      <c r="O116" s="213"/>
      <c r="P116" s="213"/>
      <c r="Q116" s="213"/>
      <c r="R116" s="213"/>
      <c r="S116" s="213"/>
      <c r="T116" s="213"/>
      <c r="U116" s="213"/>
      <c r="V116" s="213"/>
      <c r="W116" s="213"/>
      <c r="X116" s="213"/>
      <c r="Y116" s="213"/>
      <c r="Z116" s="213"/>
      <c r="AA116" s="213"/>
      <c r="AB116" s="213"/>
      <c r="AC116" s="213"/>
      <c r="AD116" s="213"/>
      <c r="AE116" s="213"/>
      <c r="AF116" s="213"/>
      <c r="AG116" s="213"/>
      <c r="AH116" s="214"/>
      <c r="AI116" s="178"/>
      <c r="AJ116" s="215">
        <f>COUNTIFS(O31:AH31,"1",O111:AH111,"1",O116:AH116,"1")</f>
        <v>0</v>
      </c>
      <c r="AK116" s="213">
        <f>COUNTIFS(O31:AH31,"1",O111:AH111,"1",O116:AH116,"0")</f>
        <v>0</v>
      </c>
      <c r="AL116" s="213">
        <f t="shared" si="12"/>
        <v>0</v>
      </c>
      <c r="AM116" s="216" t="str">
        <f t="shared" si="13"/>
        <v xml:space="preserve"> </v>
      </c>
    </row>
    <row r="117" spans="1:39" ht="13.5" thickBot="1" x14ac:dyDescent="0.25">
      <c r="A117" s="178"/>
      <c r="B117" s="698"/>
      <c r="C117" s="681" t="s">
        <v>182</v>
      </c>
      <c r="D117" s="681"/>
      <c r="E117" s="681"/>
      <c r="F117" s="681"/>
      <c r="G117" s="681"/>
      <c r="H117" s="681"/>
      <c r="I117" s="681"/>
      <c r="J117" s="681"/>
      <c r="K117" s="681"/>
      <c r="L117" s="681"/>
      <c r="M117" s="681"/>
      <c r="N117" s="681"/>
      <c r="O117" s="252"/>
      <c r="P117" s="242"/>
      <c r="Q117" s="242"/>
      <c r="R117" s="242"/>
      <c r="S117" s="242"/>
      <c r="T117" s="242"/>
      <c r="U117" s="242"/>
      <c r="V117" s="242"/>
      <c r="W117" s="242"/>
      <c r="X117" s="242"/>
      <c r="Y117" s="242"/>
      <c r="Z117" s="242"/>
      <c r="AA117" s="242"/>
      <c r="AB117" s="242"/>
      <c r="AC117" s="242"/>
      <c r="AD117" s="242"/>
      <c r="AE117" s="242"/>
      <c r="AF117" s="242"/>
      <c r="AG117" s="242"/>
      <c r="AH117" s="243"/>
      <c r="AI117" s="178"/>
      <c r="AJ117" s="254">
        <f>COUNTIFS(O31:AH31,"1",O111:AH111,"1",O117:AH117,"1")</f>
        <v>0</v>
      </c>
      <c r="AK117" s="242">
        <f>COUNTIFS(O31:AH31,"1",O111:AH111,"1",O117:AH117,"0")</f>
        <v>0</v>
      </c>
      <c r="AL117" s="242">
        <f t="shared" si="12"/>
        <v>0</v>
      </c>
      <c r="AM117" s="255" t="str">
        <f t="shared" si="13"/>
        <v xml:space="preserve"> </v>
      </c>
    </row>
    <row r="118" spans="1:39" hidden="1" x14ac:dyDescent="0.2">
      <c r="A118" s="178"/>
      <c r="B118" s="278"/>
      <c r="C118" s="713"/>
      <c r="D118" s="714"/>
      <c r="E118" s="714"/>
      <c r="F118" s="714"/>
      <c r="G118" s="714"/>
      <c r="H118" s="714"/>
      <c r="I118" s="714"/>
      <c r="J118" s="714"/>
      <c r="K118" s="714"/>
      <c r="L118" s="714"/>
      <c r="M118" s="714"/>
      <c r="N118" s="715"/>
      <c r="O118" s="256" t="str">
        <f>IF(O111=0," ",COUNTIFS(O111,"1",O117,"n/a"))</f>
        <v xml:space="preserve"> </v>
      </c>
      <c r="P118" s="256" t="str">
        <f t="shared" ref="P118" si="36">IF(P111=0," ",COUNTIFS(P111,"1",P117,"n/a"))</f>
        <v xml:space="preserve"> </v>
      </c>
      <c r="Q118" s="256" t="str">
        <f t="shared" ref="Q118" si="37">IF(Q111=0," ",COUNTIFS(Q111,"1",Q117,"n/a"))</f>
        <v xml:space="preserve"> </v>
      </c>
      <c r="R118" s="256" t="str">
        <f t="shared" ref="R118" si="38">IF(R111=0," ",COUNTIFS(R111,"1",R117,"n/a"))</f>
        <v xml:space="preserve"> </v>
      </c>
      <c r="S118" s="256" t="str">
        <f t="shared" ref="S118" si="39">IF(S111=0," ",COUNTIFS(S111,"1",S117,"n/a"))</f>
        <v xml:space="preserve"> </v>
      </c>
      <c r="T118" s="256" t="str">
        <f t="shared" ref="T118" si="40">IF(T111=0," ",COUNTIFS(T111,"1",T117,"n/a"))</f>
        <v xml:space="preserve"> </v>
      </c>
      <c r="U118" s="256" t="str">
        <f t="shared" ref="U118" si="41">IF(U111=0," ",COUNTIFS(U111,"1",U117,"n/a"))</f>
        <v xml:space="preserve"> </v>
      </c>
      <c r="V118" s="256" t="str">
        <f t="shared" ref="V118" si="42">IF(V111=0," ",COUNTIFS(V111,"1",V117,"n/a"))</f>
        <v xml:space="preserve"> </v>
      </c>
      <c r="W118" s="256" t="str">
        <f t="shared" ref="W118" si="43">IF(W111=0," ",COUNTIFS(W111,"1",W117,"n/a"))</f>
        <v xml:space="preserve"> </v>
      </c>
      <c r="X118" s="256" t="str">
        <f t="shared" ref="X118" si="44">IF(X111=0," ",COUNTIFS(X111,"1",X117,"n/a"))</f>
        <v xml:space="preserve"> </v>
      </c>
      <c r="Y118" s="256" t="str">
        <f t="shared" ref="Y118" si="45">IF(Y111=0," ",COUNTIFS(Y111,"1",Y117,"n/a"))</f>
        <v xml:space="preserve"> </v>
      </c>
      <c r="Z118" s="256" t="str">
        <f t="shared" ref="Z118" si="46">IF(Z111=0," ",COUNTIFS(Z111,"1",Z117,"n/a"))</f>
        <v xml:space="preserve"> </v>
      </c>
      <c r="AA118" s="256" t="str">
        <f t="shared" ref="AA118" si="47">IF(AA111=0," ",COUNTIFS(AA111,"1",AA117,"n/a"))</f>
        <v xml:space="preserve"> </v>
      </c>
      <c r="AB118" s="256" t="str">
        <f t="shared" ref="AB118" si="48">IF(AB111=0," ",COUNTIFS(AB111,"1",AB117,"n/a"))</f>
        <v xml:space="preserve"> </v>
      </c>
      <c r="AC118" s="256" t="str">
        <f t="shared" ref="AC118" si="49">IF(AC111=0," ",COUNTIFS(AC111,"1",AC117,"n/a"))</f>
        <v xml:space="preserve"> </v>
      </c>
      <c r="AD118" s="256" t="str">
        <f t="shared" ref="AD118" si="50">IF(AD111=0," ",COUNTIFS(AD111,"1",AD117,"n/a"))</f>
        <v xml:space="preserve"> </v>
      </c>
      <c r="AE118" s="256" t="str">
        <f t="shared" ref="AE118" si="51">IF(AE111=0," ",COUNTIFS(AE111,"1",AE117,"n/a"))</f>
        <v xml:space="preserve"> </v>
      </c>
      <c r="AF118" s="256" t="str">
        <f t="shared" ref="AF118" si="52">IF(AF111=0," ",COUNTIFS(AF111,"1",AF117,"n/a"))</f>
        <v xml:space="preserve"> </v>
      </c>
      <c r="AG118" s="256" t="str">
        <f t="shared" ref="AG118" si="53">IF(AG111=0," ",COUNTIFS(AG111,"1",AG117,"n/a"))</f>
        <v xml:space="preserve"> </v>
      </c>
      <c r="AH118" s="256" t="str">
        <f t="shared" ref="AH118" si="54">IF(AH111=0," ",COUNTIFS(AH111,"1",AH117,"n/a"))</f>
        <v xml:space="preserve"> </v>
      </c>
      <c r="AI118" s="178"/>
      <c r="AJ118" s="256"/>
      <c r="AK118" s="256"/>
      <c r="AL118" s="256"/>
      <c r="AM118" s="257"/>
    </row>
    <row r="119" spans="1:39" ht="13.5" hidden="1" thickBot="1" x14ac:dyDescent="0.25">
      <c r="A119" s="178"/>
      <c r="B119" s="279"/>
      <c r="C119" s="693"/>
      <c r="D119" s="694"/>
      <c r="E119" s="694"/>
      <c r="F119" s="694"/>
      <c r="G119" s="694"/>
      <c r="H119" s="694"/>
      <c r="I119" s="694"/>
      <c r="J119" s="694"/>
      <c r="K119" s="694"/>
      <c r="L119" s="694"/>
      <c r="M119" s="694"/>
      <c r="N119" s="695"/>
      <c r="O119" s="237" t="str">
        <f>IF(O111=0," ",SUM(O113:O118))</f>
        <v xml:space="preserve"> </v>
      </c>
      <c r="P119" s="237" t="str">
        <f t="shared" ref="P119" si="55">IF(P111=0," ",SUM(P113:P118))</f>
        <v xml:space="preserve"> </v>
      </c>
      <c r="Q119" s="237" t="str">
        <f t="shared" ref="Q119" si="56">IF(Q111=0," ",SUM(Q113:Q118))</f>
        <v xml:space="preserve"> </v>
      </c>
      <c r="R119" s="237" t="str">
        <f t="shared" ref="R119" si="57">IF(R111=0," ",SUM(R113:R118))</f>
        <v xml:space="preserve"> </v>
      </c>
      <c r="S119" s="237" t="str">
        <f t="shared" ref="S119" si="58">IF(S111=0," ",SUM(S113:S118))</f>
        <v xml:space="preserve"> </v>
      </c>
      <c r="T119" s="237" t="str">
        <f t="shared" ref="T119" si="59">IF(T111=0," ",SUM(T113:T118))</f>
        <v xml:space="preserve"> </v>
      </c>
      <c r="U119" s="237" t="str">
        <f t="shared" ref="U119" si="60">IF(U111=0," ",SUM(U113:U118))</f>
        <v xml:space="preserve"> </v>
      </c>
      <c r="V119" s="237" t="str">
        <f t="shared" ref="V119" si="61">IF(V111=0," ",SUM(V113:V118))</f>
        <v xml:space="preserve"> </v>
      </c>
      <c r="W119" s="237" t="str">
        <f t="shared" ref="W119" si="62">IF(W111=0," ",SUM(W113:W118))</f>
        <v xml:space="preserve"> </v>
      </c>
      <c r="X119" s="237" t="str">
        <f t="shared" ref="X119" si="63">IF(X111=0," ",SUM(X113:X118))</f>
        <v xml:space="preserve"> </v>
      </c>
      <c r="Y119" s="237" t="str">
        <f t="shared" ref="Y119" si="64">IF(Y111=0," ",SUM(Y113:Y118))</f>
        <v xml:space="preserve"> </v>
      </c>
      <c r="Z119" s="237" t="str">
        <f t="shared" ref="Z119" si="65">IF(Z111=0," ",SUM(Z113:Z118))</f>
        <v xml:space="preserve"> </v>
      </c>
      <c r="AA119" s="237" t="str">
        <f t="shared" ref="AA119" si="66">IF(AA111=0," ",SUM(AA113:AA118))</f>
        <v xml:space="preserve"> </v>
      </c>
      <c r="AB119" s="237" t="str">
        <f t="shared" ref="AB119" si="67">IF(AB111=0," ",SUM(AB113:AB118))</f>
        <v xml:space="preserve"> </v>
      </c>
      <c r="AC119" s="237" t="str">
        <f t="shared" ref="AC119" si="68">IF(AC111=0," ",SUM(AC113:AC118))</f>
        <v xml:space="preserve"> </v>
      </c>
      <c r="AD119" s="237" t="str">
        <f t="shared" ref="AD119" si="69">IF(AD111=0," ",SUM(AD113:AD118))</f>
        <v xml:space="preserve"> </v>
      </c>
      <c r="AE119" s="237" t="str">
        <f t="shared" ref="AE119" si="70">IF(AE111=0," ",SUM(AE113:AE118))</f>
        <v xml:space="preserve"> </v>
      </c>
      <c r="AF119" s="237" t="str">
        <f t="shared" ref="AF119" si="71">IF(AF111=0," ",SUM(AF113:AF118))</f>
        <v xml:space="preserve"> </v>
      </c>
      <c r="AG119" s="237" t="str">
        <f t="shared" ref="AG119" si="72">IF(AG111=0," ",SUM(AG113:AG118))</f>
        <v xml:space="preserve"> </v>
      </c>
      <c r="AH119" s="237" t="str">
        <f t="shared" ref="AH119" si="73">IF(AH111=0," ",SUM(AH113:AH118))</f>
        <v xml:space="preserve"> </v>
      </c>
      <c r="AI119" s="178"/>
      <c r="AJ119" s="237">
        <f>COUNTIFS(O31:AH31,"1",O119:AH119,"5")</f>
        <v>0</v>
      </c>
      <c r="AK119" s="237">
        <f>COUNTIFS(O31:AH31,"1",O119:AH119,"&lt;5")</f>
        <v>0</v>
      </c>
      <c r="AL119" s="237">
        <f t="shared" ref="AL119" si="74">SUM(AJ119:AK119)</f>
        <v>0</v>
      </c>
      <c r="AM119" s="258" t="str">
        <f t="shared" ref="AM119" si="75">IF(AL119=0," ",SUM(AJ119/AL119))</f>
        <v xml:space="preserve"> </v>
      </c>
    </row>
    <row r="120" spans="1:39" x14ac:dyDescent="0.2">
      <c r="A120" s="178"/>
      <c r="B120" s="221">
        <v>16</v>
      </c>
      <c r="C120" s="683" t="s">
        <v>183</v>
      </c>
      <c r="D120" s="683"/>
      <c r="E120" s="683"/>
      <c r="F120" s="683"/>
      <c r="G120" s="683"/>
      <c r="H120" s="683"/>
      <c r="I120" s="683"/>
      <c r="J120" s="683"/>
      <c r="K120" s="683"/>
      <c r="L120" s="683"/>
      <c r="M120" s="683"/>
      <c r="N120" s="683"/>
      <c r="O120" s="209"/>
      <c r="P120" s="209"/>
      <c r="Q120" s="209"/>
      <c r="R120" s="209"/>
      <c r="S120" s="209"/>
      <c r="T120" s="209"/>
      <c r="U120" s="209"/>
      <c r="V120" s="209"/>
      <c r="W120" s="209"/>
      <c r="X120" s="209"/>
      <c r="Y120" s="209"/>
      <c r="Z120" s="209"/>
      <c r="AA120" s="209"/>
      <c r="AB120" s="209"/>
      <c r="AC120" s="209"/>
      <c r="AD120" s="209"/>
      <c r="AE120" s="209"/>
      <c r="AF120" s="209"/>
      <c r="AG120" s="209"/>
      <c r="AH120" s="210"/>
      <c r="AI120" s="178"/>
      <c r="AJ120" s="224">
        <f>COUNTIFS(O31:AH31,"1",O120:AH120,"1")</f>
        <v>0</v>
      </c>
      <c r="AK120" s="225">
        <f>COUNTIFS(O31:AH31,"1",O120:AH120,"0")</f>
        <v>0</v>
      </c>
      <c r="AL120" s="225">
        <f t="shared" si="12"/>
        <v>0</v>
      </c>
      <c r="AM120" s="226" t="str">
        <f t="shared" si="13"/>
        <v xml:space="preserve"> </v>
      </c>
    </row>
    <row r="121" spans="1:39" x14ac:dyDescent="0.2">
      <c r="A121" s="178"/>
      <c r="B121" s="625">
        <v>16.100000000000001</v>
      </c>
      <c r="C121" s="684" t="s">
        <v>532</v>
      </c>
      <c r="D121" s="685"/>
      <c r="E121" s="685"/>
      <c r="F121" s="685"/>
      <c r="G121" s="685"/>
      <c r="H121" s="685"/>
      <c r="I121" s="685"/>
      <c r="J121" s="685"/>
      <c r="K121" s="685"/>
      <c r="L121" s="685"/>
      <c r="M121" s="685"/>
      <c r="N121" s="685"/>
      <c r="O121" s="211"/>
      <c r="P121" s="211"/>
      <c r="Q121" s="211"/>
      <c r="R121" s="211"/>
      <c r="S121" s="211"/>
      <c r="T121" s="211"/>
      <c r="U121" s="211"/>
      <c r="V121" s="211"/>
      <c r="W121" s="211"/>
      <c r="X121" s="211"/>
      <c r="Y121" s="211"/>
      <c r="Z121" s="211"/>
      <c r="AA121" s="211"/>
      <c r="AB121" s="211"/>
      <c r="AC121" s="211"/>
      <c r="AD121" s="211"/>
      <c r="AE121" s="211"/>
      <c r="AF121" s="211"/>
      <c r="AG121" s="211"/>
      <c r="AH121" s="212"/>
      <c r="AI121" s="178"/>
      <c r="AJ121" s="742"/>
      <c r="AK121" s="743"/>
      <c r="AL121" s="743"/>
      <c r="AM121" s="744"/>
    </row>
    <row r="122" spans="1:39" x14ac:dyDescent="0.2">
      <c r="A122" s="178"/>
      <c r="B122" s="626"/>
      <c r="C122" s="460" t="s">
        <v>568</v>
      </c>
      <c r="D122" s="636"/>
      <c r="E122" s="636"/>
      <c r="F122" s="636"/>
      <c r="G122" s="636"/>
      <c r="H122" s="636"/>
      <c r="I122" s="636"/>
      <c r="J122" s="636"/>
      <c r="K122" s="636"/>
      <c r="L122" s="636"/>
      <c r="M122" s="636"/>
      <c r="N122" s="636"/>
      <c r="O122" s="213"/>
      <c r="P122" s="213"/>
      <c r="Q122" s="213"/>
      <c r="R122" s="213"/>
      <c r="S122" s="213"/>
      <c r="T122" s="213"/>
      <c r="U122" s="213"/>
      <c r="V122" s="213"/>
      <c r="W122" s="213"/>
      <c r="X122" s="213"/>
      <c r="Y122" s="213"/>
      <c r="Z122" s="213"/>
      <c r="AA122" s="213"/>
      <c r="AB122" s="213"/>
      <c r="AC122" s="213"/>
      <c r="AD122" s="213"/>
      <c r="AE122" s="213"/>
      <c r="AF122" s="213"/>
      <c r="AG122" s="213"/>
      <c r="AH122" s="214"/>
      <c r="AI122" s="178"/>
      <c r="AJ122" s="232">
        <f>COUNTIFS(O31:AH31,"1",O120:AH120,"1",O122:AH122,"1")</f>
        <v>0</v>
      </c>
      <c r="AK122" s="233">
        <f>COUNTIFS(O31:AH31,"1",O120:AH120,"1",O122:AH122,"0")</f>
        <v>0</v>
      </c>
      <c r="AL122" s="233">
        <f t="shared" si="12"/>
        <v>0</v>
      </c>
      <c r="AM122" s="234" t="str">
        <f t="shared" si="13"/>
        <v xml:space="preserve"> </v>
      </c>
    </row>
    <row r="123" spans="1:39" x14ac:dyDescent="0.2">
      <c r="A123" s="178"/>
      <c r="B123" s="626"/>
      <c r="C123" s="636" t="s">
        <v>180</v>
      </c>
      <c r="D123" s="636"/>
      <c r="E123" s="636"/>
      <c r="F123" s="636"/>
      <c r="G123" s="636"/>
      <c r="H123" s="636"/>
      <c r="I123" s="636"/>
      <c r="J123" s="636"/>
      <c r="K123" s="636"/>
      <c r="L123" s="636"/>
      <c r="M123" s="636"/>
      <c r="N123" s="636"/>
      <c r="O123" s="213"/>
      <c r="P123" s="213"/>
      <c r="Q123" s="213"/>
      <c r="R123" s="213"/>
      <c r="S123" s="213"/>
      <c r="T123" s="213"/>
      <c r="U123" s="213"/>
      <c r="V123" s="213"/>
      <c r="W123" s="213"/>
      <c r="X123" s="213"/>
      <c r="Y123" s="213"/>
      <c r="Z123" s="213"/>
      <c r="AA123" s="213"/>
      <c r="AB123" s="213"/>
      <c r="AC123" s="213"/>
      <c r="AD123" s="213"/>
      <c r="AE123" s="213"/>
      <c r="AF123" s="213"/>
      <c r="AG123" s="213"/>
      <c r="AH123" s="214"/>
      <c r="AI123" s="178"/>
      <c r="AJ123" s="232">
        <f>COUNTIFS(O31:AH31,"1",O120:AH120,"1",O123:AH123,"1")</f>
        <v>0</v>
      </c>
      <c r="AK123" s="233">
        <f>COUNTIFS(O31:AH31,"1",O120:AH120,"1",O123:AH123,"0")</f>
        <v>0</v>
      </c>
      <c r="AL123" s="233">
        <f t="shared" si="12"/>
        <v>0</v>
      </c>
      <c r="AM123" s="234" t="str">
        <f t="shared" si="13"/>
        <v xml:space="preserve"> </v>
      </c>
    </row>
    <row r="124" spans="1:39" x14ac:dyDescent="0.2">
      <c r="A124" s="178"/>
      <c r="B124" s="626"/>
      <c r="C124" s="636" t="s">
        <v>181</v>
      </c>
      <c r="D124" s="636"/>
      <c r="E124" s="636"/>
      <c r="F124" s="636"/>
      <c r="G124" s="636"/>
      <c r="H124" s="636"/>
      <c r="I124" s="636"/>
      <c r="J124" s="636"/>
      <c r="K124" s="636"/>
      <c r="L124" s="636"/>
      <c r="M124" s="636"/>
      <c r="N124" s="636"/>
      <c r="O124" s="213"/>
      <c r="P124" s="213"/>
      <c r="Q124" s="213"/>
      <c r="R124" s="213"/>
      <c r="S124" s="213"/>
      <c r="T124" s="213"/>
      <c r="U124" s="213"/>
      <c r="V124" s="213"/>
      <c r="W124" s="213"/>
      <c r="X124" s="213"/>
      <c r="Y124" s="213"/>
      <c r="Z124" s="213"/>
      <c r="AA124" s="213"/>
      <c r="AB124" s="213"/>
      <c r="AC124" s="213"/>
      <c r="AD124" s="213"/>
      <c r="AE124" s="213"/>
      <c r="AF124" s="213"/>
      <c r="AG124" s="213"/>
      <c r="AH124" s="214"/>
      <c r="AI124" s="178"/>
      <c r="AJ124" s="232">
        <f>COUNTIFS(O31:AH31,"1",O120:AH120,"1",O124:AH124,"1")</f>
        <v>0</v>
      </c>
      <c r="AK124" s="233">
        <f>COUNTIFS(O31:AH31,"1",O120:AH120,"1",O124:AH124,"0")</f>
        <v>0</v>
      </c>
      <c r="AL124" s="233">
        <f t="shared" si="12"/>
        <v>0</v>
      </c>
      <c r="AM124" s="234" t="str">
        <f t="shared" si="13"/>
        <v xml:space="preserve"> </v>
      </c>
    </row>
    <row r="125" spans="1:39" x14ac:dyDescent="0.2">
      <c r="A125" s="178"/>
      <c r="B125" s="626"/>
      <c r="C125" s="636" t="s">
        <v>415</v>
      </c>
      <c r="D125" s="636"/>
      <c r="E125" s="636"/>
      <c r="F125" s="636"/>
      <c r="G125" s="636"/>
      <c r="H125" s="636"/>
      <c r="I125" s="636"/>
      <c r="J125" s="636"/>
      <c r="K125" s="636"/>
      <c r="L125" s="636"/>
      <c r="M125" s="636"/>
      <c r="N125" s="636"/>
      <c r="O125" s="213"/>
      <c r="P125" s="213"/>
      <c r="Q125" s="213"/>
      <c r="R125" s="213"/>
      <c r="S125" s="213"/>
      <c r="T125" s="213"/>
      <c r="U125" s="213"/>
      <c r="V125" s="213"/>
      <c r="W125" s="213"/>
      <c r="X125" s="213"/>
      <c r="Y125" s="213"/>
      <c r="Z125" s="213"/>
      <c r="AA125" s="213"/>
      <c r="AB125" s="213"/>
      <c r="AC125" s="213"/>
      <c r="AD125" s="213"/>
      <c r="AE125" s="213"/>
      <c r="AF125" s="213"/>
      <c r="AG125" s="213"/>
      <c r="AH125" s="214"/>
      <c r="AI125" s="178"/>
      <c r="AJ125" s="232">
        <f>COUNTIFS(O31:AH31,"1",O120:AH120,"1",O125:AH125,"1")</f>
        <v>0</v>
      </c>
      <c r="AK125" s="233">
        <f>COUNTIFS(O31:AH31,"1",O120:AH120,"1",O125:AH125,"0")</f>
        <v>0</v>
      </c>
      <c r="AL125" s="233">
        <f t="shared" si="12"/>
        <v>0</v>
      </c>
      <c r="AM125" s="234" t="str">
        <f t="shared" si="13"/>
        <v xml:space="preserve"> </v>
      </c>
    </row>
    <row r="126" spans="1:39" ht="13.5" thickBot="1" x14ac:dyDescent="0.25">
      <c r="A126" s="178"/>
      <c r="B126" s="627"/>
      <c r="C126" s="634" t="s">
        <v>182</v>
      </c>
      <c r="D126" s="634"/>
      <c r="E126" s="634"/>
      <c r="F126" s="634"/>
      <c r="G126" s="634"/>
      <c r="H126" s="634"/>
      <c r="I126" s="634"/>
      <c r="J126" s="634"/>
      <c r="K126" s="634"/>
      <c r="L126" s="634"/>
      <c r="M126" s="634"/>
      <c r="N126" s="634"/>
      <c r="O126" s="403"/>
      <c r="P126" s="242"/>
      <c r="Q126" s="242"/>
      <c r="R126" s="404"/>
      <c r="S126" s="242"/>
      <c r="T126" s="242"/>
      <c r="U126" s="242"/>
      <c r="V126" s="242"/>
      <c r="W126" s="242"/>
      <c r="X126" s="242"/>
      <c r="Y126" s="242"/>
      <c r="Z126" s="242"/>
      <c r="AA126" s="242"/>
      <c r="AB126" s="242"/>
      <c r="AC126" s="242"/>
      <c r="AD126" s="242"/>
      <c r="AE126" s="242"/>
      <c r="AF126" s="242"/>
      <c r="AG126" s="242"/>
      <c r="AH126" s="243"/>
      <c r="AI126" s="178"/>
      <c r="AJ126" s="244">
        <f>COUNTIFS(O31:AH31,"1",O120:AH120,"1",O126:AH126,"1")</f>
        <v>0</v>
      </c>
      <c r="AK126" s="245">
        <f>COUNTIFS(O31:AH31,"1",O120:AH120,"1",O126:AH126,"0")</f>
        <v>0</v>
      </c>
      <c r="AL126" s="245">
        <f t="shared" si="12"/>
        <v>0</v>
      </c>
      <c r="AM126" s="246" t="str">
        <f t="shared" si="13"/>
        <v xml:space="preserve"> </v>
      </c>
    </row>
    <row r="127" spans="1:39" hidden="1" x14ac:dyDescent="0.2">
      <c r="A127" s="178"/>
      <c r="B127" s="278"/>
      <c r="C127" s="713"/>
      <c r="D127" s="714"/>
      <c r="E127" s="714"/>
      <c r="F127" s="714"/>
      <c r="G127" s="714"/>
      <c r="H127" s="714"/>
      <c r="I127" s="714"/>
      <c r="J127" s="714"/>
      <c r="K127" s="714"/>
      <c r="L127" s="714"/>
      <c r="M127" s="714"/>
      <c r="N127" s="715"/>
      <c r="O127" s="256" t="str">
        <f>IF(O120=0," ",COUNTIFS(O120,"1",O126,"n/a"))</f>
        <v xml:space="preserve"> </v>
      </c>
      <c r="P127" s="256" t="str">
        <f t="shared" ref="P127" si="76">IF(P120=0," ",COUNTIFS(P120,"1",P126,"n/a"))</f>
        <v xml:space="preserve"> </v>
      </c>
      <c r="Q127" s="256" t="str">
        <f t="shared" ref="Q127" si="77">IF(Q120=0," ",COUNTIFS(Q120,"1",Q126,"n/a"))</f>
        <v xml:space="preserve"> </v>
      </c>
      <c r="R127" s="256" t="str">
        <f t="shared" ref="R127" si="78">IF(R120=0," ",COUNTIFS(R120,"1",R126,"n/a"))</f>
        <v xml:space="preserve"> </v>
      </c>
      <c r="S127" s="256" t="str">
        <f t="shared" ref="S127" si="79">IF(S120=0," ",COUNTIFS(S120,"1",S126,"n/a"))</f>
        <v xml:space="preserve"> </v>
      </c>
      <c r="T127" s="256" t="str">
        <f t="shared" ref="T127" si="80">IF(T120=0," ",COUNTIFS(T120,"1",T126,"n/a"))</f>
        <v xml:space="preserve"> </v>
      </c>
      <c r="U127" s="256" t="str">
        <f t="shared" ref="U127" si="81">IF(U120=0," ",COUNTIFS(U120,"1",U126,"n/a"))</f>
        <v xml:space="preserve"> </v>
      </c>
      <c r="V127" s="256" t="str">
        <f t="shared" ref="V127" si="82">IF(V120=0," ",COUNTIFS(V120,"1",V126,"n/a"))</f>
        <v xml:space="preserve"> </v>
      </c>
      <c r="W127" s="256" t="str">
        <f t="shared" ref="W127" si="83">IF(W120=0," ",COUNTIFS(W120,"1",W126,"n/a"))</f>
        <v xml:space="preserve"> </v>
      </c>
      <c r="X127" s="256" t="str">
        <f t="shared" ref="X127" si="84">IF(X120=0," ",COUNTIFS(X120,"1",X126,"n/a"))</f>
        <v xml:space="preserve"> </v>
      </c>
      <c r="Y127" s="256" t="str">
        <f t="shared" ref="Y127" si="85">IF(Y120=0," ",COUNTIFS(Y120,"1",Y126,"n/a"))</f>
        <v xml:space="preserve"> </v>
      </c>
      <c r="Z127" s="256" t="str">
        <f t="shared" ref="Z127" si="86">IF(Z120=0," ",COUNTIFS(Z120,"1",Z126,"n/a"))</f>
        <v xml:space="preserve"> </v>
      </c>
      <c r="AA127" s="256" t="str">
        <f t="shared" ref="AA127" si="87">IF(AA120=0," ",COUNTIFS(AA120,"1",AA126,"n/a"))</f>
        <v xml:space="preserve"> </v>
      </c>
      <c r="AB127" s="256" t="str">
        <f t="shared" ref="AB127" si="88">IF(AB120=0," ",COUNTIFS(AB120,"1",AB126,"n/a"))</f>
        <v xml:space="preserve"> </v>
      </c>
      <c r="AC127" s="256" t="str">
        <f t="shared" ref="AC127" si="89">IF(AC120=0," ",COUNTIFS(AC120,"1",AC126,"n/a"))</f>
        <v xml:space="preserve"> </v>
      </c>
      <c r="AD127" s="256" t="str">
        <f t="shared" ref="AD127" si="90">IF(AD120=0," ",COUNTIFS(AD120,"1",AD126,"n/a"))</f>
        <v xml:space="preserve"> </v>
      </c>
      <c r="AE127" s="256" t="str">
        <f t="shared" ref="AE127" si="91">IF(AE120=0," ",COUNTIFS(AE120,"1",AE126,"n/a"))</f>
        <v xml:space="preserve"> </v>
      </c>
      <c r="AF127" s="256" t="str">
        <f t="shared" ref="AF127" si="92">IF(AF120=0," ",COUNTIFS(AF120,"1",AF126,"n/a"))</f>
        <v xml:space="preserve"> </v>
      </c>
      <c r="AG127" s="256" t="str">
        <f t="shared" ref="AG127" si="93">IF(AG120=0," ",COUNTIFS(AG120,"1",AG126,"n/a"))</f>
        <v xml:space="preserve"> </v>
      </c>
      <c r="AH127" s="256" t="str">
        <f t="shared" ref="AH127" si="94">IF(AH120=0," ",COUNTIFS(AH120,"1",AH126,"n/a"))</f>
        <v xml:space="preserve"> </v>
      </c>
      <c r="AI127" s="178"/>
      <c r="AJ127" s="256"/>
      <c r="AK127" s="256"/>
      <c r="AL127" s="256"/>
      <c r="AM127" s="257"/>
    </row>
    <row r="128" spans="1:39" ht="13.5" hidden="1" thickBot="1" x14ac:dyDescent="0.25">
      <c r="A128" s="178"/>
      <c r="B128" s="279"/>
      <c r="C128" s="693"/>
      <c r="D128" s="694"/>
      <c r="E128" s="694"/>
      <c r="F128" s="694"/>
      <c r="G128" s="694"/>
      <c r="H128" s="694"/>
      <c r="I128" s="694"/>
      <c r="J128" s="694"/>
      <c r="K128" s="694"/>
      <c r="L128" s="694"/>
      <c r="M128" s="694"/>
      <c r="N128" s="695"/>
      <c r="O128" s="237" t="str">
        <f>IF(O120=0," ",SUM(O122:O127))</f>
        <v xml:space="preserve"> </v>
      </c>
      <c r="P128" s="237" t="str">
        <f t="shared" ref="P128" si="95">IF(P120=0," ",SUM(P122:P127))</f>
        <v xml:space="preserve"> </v>
      </c>
      <c r="Q128" s="237" t="str">
        <f t="shared" ref="Q128" si="96">IF(Q120=0," ",SUM(Q122:Q127))</f>
        <v xml:space="preserve"> </v>
      </c>
      <c r="R128" s="237" t="str">
        <f t="shared" ref="R128" si="97">IF(R120=0," ",SUM(R122:R127))</f>
        <v xml:space="preserve"> </v>
      </c>
      <c r="S128" s="237" t="str">
        <f t="shared" ref="S128" si="98">IF(S120=0," ",SUM(S122:S127))</f>
        <v xml:space="preserve"> </v>
      </c>
      <c r="T128" s="237" t="str">
        <f t="shared" ref="T128" si="99">IF(T120=0," ",SUM(T122:T127))</f>
        <v xml:space="preserve"> </v>
      </c>
      <c r="U128" s="237" t="str">
        <f t="shared" ref="U128" si="100">IF(U120=0," ",SUM(U122:U127))</f>
        <v xml:space="preserve"> </v>
      </c>
      <c r="V128" s="237" t="str">
        <f t="shared" ref="V128" si="101">IF(V120=0," ",SUM(V122:V127))</f>
        <v xml:space="preserve"> </v>
      </c>
      <c r="W128" s="237" t="str">
        <f t="shared" ref="W128" si="102">IF(W120=0," ",SUM(W122:W127))</f>
        <v xml:space="preserve"> </v>
      </c>
      <c r="X128" s="237" t="str">
        <f t="shared" ref="X128" si="103">IF(X120=0," ",SUM(X122:X127))</f>
        <v xml:space="preserve"> </v>
      </c>
      <c r="Y128" s="237" t="str">
        <f t="shared" ref="Y128" si="104">IF(Y120=0," ",SUM(Y122:Y127))</f>
        <v xml:space="preserve"> </v>
      </c>
      <c r="Z128" s="237" t="str">
        <f t="shared" ref="Z128" si="105">IF(Z120=0," ",SUM(Z122:Z127))</f>
        <v xml:space="preserve"> </v>
      </c>
      <c r="AA128" s="237" t="str">
        <f t="shared" ref="AA128" si="106">IF(AA120=0," ",SUM(AA122:AA127))</f>
        <v xml:space="preserve"> </v>
      </c>
      <c r="AB128" s="237" t="str">
        <f t="shared" ref="AB128" si="107">IF(AB120=0," ",SUM(AB122:AB127))</f>
        <v xml:space="preserve"> </v>
      </c>
      <c r="AC128" s="237" t="str">
        <f t="shared" ref="AC128" si="108">IF(AC120=0," ",SUM(AC122:AC127))</f>
        <v xml:space="preserve"> </v>
      </c>
      <c r="AD128" s="237" t="str">
        <f t="shared" ref="AD128" si="109">IF(AD120=0," ",SUM(AD122:AD127))</f>
        <v xml:space="preserve"> </v>
      </c>
      <c r="AE128" s="237" t="str">
        <f t="shared" ref="AE128" si="110">IF(AE120=0," ",SUM(AE122:AE127))</f>
        <v xml:space="preserve"> </v>
      </c>
      <c r="AF128" s="237" t="str">
        <f t="shared" ref="AF128" si="111">IF(AF120=0," ",SUM(AF122:AF127))</f>
        <v xml:space="preserve"> </v>
      </c>
      <c r="AG128" s="237" t="str">
        <f t="shared" ref="AG128" si="112">IF(AG120=0," ",SUM(AG122:AG127))</f>
        <v xml:space="preserve"> </v>
      </c>
      <c r="AH128" s="237" t="str">
        <f t="shared" ref="AH128" si="113">IF(AH120=0," ",SUM(AH122:AH127))</f>
        <v xml:space="preserve"> </v>
      </c>
      <c r="AI128" s="178"/>
      <c r="AJ128" s="237">
        <f>COUNTIFS(O31:AH31,"1",O128:AH128,"5")</f>
        <v>0</v>
      </c>
      <c r="AK128" s="237">
        <f>COUNTIFS(O31:AH31,"1",O128:AH128,"&lt;5")</f>
        <v>0</v>
      </c>
      <c r="AL128" s="237">
        <f t="shared" ref="AL128" si="114">SUM(AJ128:AK128)</f>
        <v>0</v>
      </c>
      <c r="AM128" s="258" t="str">
        <f t="shared" ref="AM128" si="115">IF(AL128=0," ",SUM(AJ128/AL128))</f>
        <v xml:space="preserve"> </v>
      </c>
    </row>
    <row r="129" spans="1:39" x14ac:dyDescent="0.2">
      <c r="A129" s="178"/>
      <c r="B129" s="208">
        <v>17</v>
      </c>
      <c r="C129" s="692" t="s">
        <v>204</v>
      </c>
      <c r="D129" s="692"/>
      <c r="E129" s="692"/>
      <c r="F129" s="692"/>
      <c r="G129" s="692"/>
      <c r="H129" s="692"/>
      <c r="I129" s="692"/>
      <c r="J129" s="692"/>
      <c r="K129" s="692"/>
      <c r="L129" s="692"/>
      <c r="M129" s="692"/>
      <c r="N129" s="692"/>
      <c r="O129" s="209"/>
      <c r="P129" s="209"/>
      <c r="Q129" s="209"/>
      <c r="R129" s="209"/>
      <c r="S129" s="209"/>
      <c r="T129" s="209"/>
      <c r="U129" s="209"/>
      <c r="V129" s="209"/>
      <c r="W129" s="209"/>
      <c r="X129" s="209"/>
      <c r="Y129" s="209"/>
      <c r="Z129" s="209"/>
      <c r="AA129" s="209"/>
      <c r="AB129" s="209"/>
      <c r="AC129" s="209"/>
      <c r="AD129" s="209"/>
      <c r="AE129" s="209"/>
      <c r="AF129" s="209"/>
      <c r="AG129" s="209"/>
      <c r="AH129" s="210"/>
      <c r="AI129" s="178"/>
      <c r="AJ129" s="227">
        <f>COUNTIFS(O31:AH31,"1",O129:AH129,"1")</f>
        <v>0</v>
      </c>
      <c r="AK129" s="209">
        <f>COUNTIFS(O31:AH31,"1",O129:AH129,"0")</f>
        <v>0</v>
      </c>
      <c r="AL129" s="209">
        <f t="shared" si="12"/>
        <v>0</v>
      </c>
      <c r="AM129" s="228" t="str">
        <f t="shared" si="13"/>
        <v xml:space="preserve"> </v>
      </c>
    </row>
    <row r="130" spans="1:39" x14ac:dyDescent="0.2">
      <c r="A130" s="178"/>
      <c r="B130" s="629">
        <v>17.100000000000001</v>
      </c>
      <c r="C130" s="689" t="s">
        <v>533</v>
      </c>
      <c r="D130" s="690"/>
      <c r="E130" s="690"/>
      <c r="F130" s="690"/>
      <c r="G130" s="690"/>
      <c r="H130" s="690"/>
      <c r="I130" s="690"/>
      <c r="J130" s="690"/>
      <c r="K130" s="690"/>
      <c r="L130" s="690"/>
      <c r="M130" s="690"/>
      <c r="N130" s="690"/>
      <c r="O130" s="211"/>
      <c r="P130" s="211"/>
      <c r="Q130" s="211"/>
      <c r="R130" s="211"/>
      <c r="S130" s="211"/>
      <c r="T130" s="211"/>
      <c r="U130" s="211"/>
      <c r="V130" s="211"/>
      <c r="W130" s="211"/>
      <c r="X130" s="211"/>
      <c r="Y130" s="211"/>
      <c r="Z130" s="211"/>
      <c r="AA130" s="211"/>
      <c r="AB130" s="211"/>
      <c r="AC130" s="211"/>
      <c r="AD130" s="211"/>
      <c r="AE130" s="211"/>
      <c r="AF130" s="211"/>
      <c r="AG130" s="211"/>
      <c r="AH130" s="212"/>
      <c r="AI130" s="178"/>
      <c r="AJ130" s="742"/>
      <c r="AK130" s="743"/>
      <c r="AL130" s="743"/>
      <c r="AM130" s="744"/>
    </row>
    <row r="131" spans="1:39" x14ac:dyDescent="0.2">
      <c r="A131" s="178"/>
      <c r="B131" s="630"/>
      <c r="C131" s="462" t="s">
        <v>568</v>
      </c>
      <c r="D131" s="628"/>
      <c r="E131" s="628"/>
      <c r="F131" s="628"/>
      <c r="G131" s="628"/>
      <c r="H131" s="628"/>
      <c r="I131" s="628"/>
      <c r="J131" s="628"/>
      <c r="K131" s="628"/>
      <c r="L131" s="628"/>
      <c r="M131" s="628"/>
      <c r="N131" s="628"/>
      <c r="O131" s="213"/>
      <c r="P131" s="213"/>
      <c r="Q131" s="213"/>
      <c r="R131" s="213"/>
      <c r="S131" s="213"/>
      <c r="T131" s="213"/>
      <c r="U131" s="213"/>
      <c r="V131" s="213"/>
      <c r="W131" s="213"/>
      <c r="X131" s="213"/>
      <c r="Y131" s="213"/>
      <c r="Z131" s="213"/>
      <c r="AA131" s="213"/>
      <c r="AB131" s="213"/>
      <c r="AC131" s="213"/>
      <c r="AD131" s="213"/>
      <c r="AE131" s="213"/>
      <c r="AF131" s="213"/>
      <c r="AG131" s="213"/>
      <c r="AH131" s="214"/>
      <c r="AI131" s="178"/>
      <c r="AJ131" s="215">
        <f>COUNTIFS(O31:AH31,"1",O129:AH129,"1",O131:AH131,"1")</f>
        <v>0</v>
      </c>
      <c r="AK131" s="213">
        <f>COUNTIFS(O31:AH31,"1",O129:AH129,"1",O131:AH131,"0")</f>
        <v>0</v>
      </c>
      <c r="AL131" s="213">
        <f t="shared" si="12"/>
        <v>0</v>
      </c>
      <c r="AM131" s="216" t="str">
        <f t="shared" si="13"/>
        <v xml:space="preserve"> </v>
      </c>
    </row>
    <row r="132" spans="1:39" x14ac:dyDescent="0.2">
      <c r="A132" s="178"/>
      <c r="B132" s="630"/>
      <c r="C132" s="628" t="s">
        <v>180</v>
      </c>
      <c r="D132" s="628"/>
      <c r="E132" s="628"/>
      <c r="F132" s="628"/>
      <c r="G132" s="628"/>
      <c r="H132" s="628"/>
      <c r="I132" s="628"/>
      <c r="J132" s="628"/>
      <c r="K132" s="628"/>
      <c r="L132" s="628"/>
      <c r="M132" s="628"/>
      <c r="N132" s="628"/>
      <c r="O132" s="213"/>
      <c r="P132" s="213"/>
      <c r="Q132" s="213"/>
      <c r="R132" s="213"/>
      <c r="S132" s="213"/>
      <c r="T132" s="213"/>
      <c r="U132" s="213"/>
      <c r="V132" s="213"/>
      <c r="W132" s="213"/>
      <c r="X132" s="213"/>
      <c r="Y132" s="213"/>
      <c r="Z132" s="213"/>
      <c r="AA132" s="213"/>
      <c r="AB132" s="213"/>
      <c r="AC132" s="213"/>
      <c r="AD132" s="213"/>
      <c r="AE132" s="213"/>
      <c r="AF132" s="213"/>
      <c r="AG132" s="213"/>
      <c r="AH132" s="214"/>
      <c r="AI132" s="178"/>
      <c r="AJ132" s="215">
        <f>COUNTIFS(O31:AH31,"1",O129:AH129,"1",O132:AH132,"1")</f>
        <v>0</v>
      </c>
      <c r="AK132" s="213">
        <f>COUNTIFS(O31:AH31,"1",O129:AH129,"1",O132:AH132,"0")</f>
        <v>0</v>
      </c>
      <c r="AL132" s="213">
        <f t="shared" si="12"/>
        <v>0</v>
      </c>
      <c r="AM132" s="216" t="str">
        <f t="shared" si="13"/>
        <v xml:space="preserve"> </v>
      </c>
    </row>
    <row r="133" spans="1:39" x14ac:dyDescent="0.2">
      <c r="A133" s="178"/>
      <c r="B133" s="630"/>
      <c r="C133" s="628" t="s">
        <v>181</v>
      </c>
      <c r="D133" s="628"/>
      <c r="E133" s="628"/>
      <c r="F133" s="628"/>
      <c r="G133" s="628"/>
      <c r="H133" s="628"/>
      <c r="I133" s="628"/>
      <c r="J133" s="628"/>
      <c r="K133" s="628"/>
      <c r="L133" s="628"/>
      <c r="M133" s="628"/>
      <c r="N133" s="628"/>
      <c r="O133" s="213"/>
      <c r="P133" s="213"/>
      <c r="Q133" s="213"/>
      <c r="R133" s="213"/>
      <c r="S133" s="213"/>
      <c r="T133" s="213"/>
      <c r="U133" s="213"/>
      <c r="V133" s="213"/>
      <c r="W133" s="213"/>
      <c r="X133" s="213"/>
      <c r="Y133" s="213"/>
      <c r="Z133" s="213"/>
      <c r="AA133" s="213"/>
      <c r="AB133" s="213"/>
      <c r="AC133" s="213"/>
      <c r="AD133" s="213"/>
      <c r="AE133" s="213"/>
      <c r="AF133" s="213"/>
      <c r="AG133" s="213"/>
      <c r="AH133" s="214"/>
      <c r="AI133" s="178"/>
      <c r="AJ133" s="215">
        <f>COUNTIFS(O31:AH31,"1",O129:AH129,"1",O133:AH133,"1")</f>
        <v>0</v>
      </c>
      <c r="AK133" s="213">
        <f>COUNTIFS(O31:AH31,"1",O129:AH129,"1",O133:AH133,"0")</f>
        <v>0</v>
      </c>
      <c r="AL133" s="213">
        <f t="shared" si="12"/>
        <v>0</v>
      </c>
      <c r="AM133" s="216" t="str">
        <f t="shared" si="13"/>
        <v xml:space="preserve"> </v>
      </c>
    </row>
    <row r="134" spans="1:39" x14ac:dyDescent="0.2">
      <c r="A134" s="178"/>
      <c r="B134" s="630"/>
      <c r="C134" s="628" t="s">
        <v>415</v>
      </c>
      <c r="D134" s="628"/>
      <c r="E134" s="628"/>
      <c r="F134" s="628"/>
      <c r="G134" s="628"/>
      <c r="H134" s="628"/>
      <c r="I134" s="628"/>
      <c r="J134" s="628"/>
      <c r="K134" s="628"/>
      <c r="L134" s="628"/>
      <c r="M134" s="628"/>
      <c r="N134" s="628"/>
      <c r="O134" s="250"/>
      <c r="P134" s="213"/>
      <c r="Q134" s="213"/>
      <c r="R134" s="213"/>
      <c r="S134" s="213"/>
      <c r="T134" s="213"/>
      <c r="U134" s="213"/>
      <c r="V134" s="213"/>
      <c r="W134" s="213"/>
      <c r="X134" s="213"/>
      <c r="Y134" s="213"/>
      <c r="Z134" s="213"/>
      <c r="AA134" s="213"/>
      <c r="AB134" s="213"/>
      <c r="AC134" s="213"/>
      <c r="AD134" s="213"/>
      <c r="AE134" s="213"/>
      <c r="AF134" s="213"/>
      <c r="AG134" s="213"/>
      <c r="AH134" s="214"/>
      <c r="AI134" s="178"/>
      <c r="AJ134" s="215">
        <f>COUNTIFS(O31:AH31,"1",O129:AH129,"1",O134:AH134,"1")</f>
        <v>0</v>
      </c>
      <c r="AK134" s="213">
        <f>COUNTIFS(O31:AH31,"1",O129:AH129,"1",O134:AH134,"0")</f>
        <v>0</v>
      </c>
      <c r="AL134" s="213">
        <f t="shared" si="12"/>
        <v>0</v>
      </c>
      <c r="AM134" s="216" t="str">
        <f t="shared" si="13"/>
        <v xml:space="preserve"> </v>
      </c>
    </row>
    <row r="135" spans="1:39" ht="13.5" thickBot="1" x14ac:dyDescent="0.25">
      <c r="A135" s="178"/>
      <c r="B135" s="698"/>
      <c r="C135" s="681" t="s">
        <v>182</v>
      </c>
      <c r="D135" s="681"/>
      <c r="E135" s="681"/>
      <c r="F135" s="681"/>
      <c r="G135" s="681"/>
      <c r="H135" s="681"/>
      <c r="I135" s="681"/>
      <c r="J135" s="681"/>
      <c r="K135" s="681"/>
      <c r="L135" s="681"/>
      <c r="M135" s="681"/>
      <c r="N135" s="681"/>
      <c r="O135" s="252"/>
      <c r="P135" s="242"/>
      <c r="Q135" s="242"/>
      <c r="R135" s="404"/>
      <c r="S135" s="242"/>
      <c r="T135" s="242"/>
      <c r="U135" s="242"/>
      <c r="V135" s="242"/>
      <c r="W135" s="242"/>
      <c r="X135" s="242"/>
      <c r="Y135" s="242"/>
      <c r="Z135" s="242"/>
      <c r="AA135" s="242"/>
      <c r="AB135" s="242"/>
      <c r="AC135" s="242"/>
      <c r="AD135" s="242"/>
      <c r="AE135" s="242"/>
      <c r="AF135" s="242"/>
      <c r="AG135" s="242"/>
      <c r="AH135" s="243"/>
      <c r="AI135" s="178"/>
      <c r="AJ135" s="254">
        <f>COUNTIFS(O31:AH31,"1",O129:AH129,"1",O135:AH135,"1")</f>
        <v>0</v>
      </c>
      <c r="AK135" s="242">
        <f>COUNTIFS(O31:AH31,"1",O129:AH129,"1",O135:AH135,"0")</f>
        <v>0</v>
      </c>
      <c r="AL135" s="242">
        <f t="shared" ref="AL135:AL174" si="116">SUM(AJ135:AK135)</f>
        <v>0</v>
      </c>
      <c r="AM135" s="255" t="str">
        <f t="shared" ref="AM135:AM174" si="117">IF(AL135=0," ",SUM(AJ135/AL135))</f>
        <v xml:space="preserve"> </v>
      </c>
    </row>
    <row r="136" spans="1:39" hidden="1" x14ac:dyDescent="0.2">
      <c r="A136" s="178"/>
      <c r="B136" s="278"/>
      <c r="C136" s="713"/>
      <c r="D136" s="714"/>
      <c r="E136" s="714"/>
      <c r="F136" s="714"/>
      <c r="G136" s="714"/>
      <c r="H136" s="714"/>
      <c r="I136" s="714"/>
      <c r="J136" s="714"/>
      <c r="K136" s="714"/>
      <c r="L136" s="714"/>
      <c r="M136" s="714"/>
      <c r="N136" s="715"/>
      <c r="O136" s="256" t="str">
        <f>IF(O129=0," ",COUNTIFS(O129,"1",O135,"n/a"))</f>
        <v xml:space="preserve"> </v>
      </c>
      <c r="P136" s="256" t="str">
        <f t="shared" ref="P136" si="118">IF(P129=0," ",COUNTIFS(P129,"1",P135,"n/a"))</f>
        <v xml:space="preserve"> </v>
      </c>
      <c r="Q136" s="256" t="str">
        <f t="shared" ref="Q136" si="119">IF(Q129=0," ",COUNTIFS(Q129,"1",Q135,"n/a"))</f>
        <v xml:space="preserve"> </v>
      </c>
      <c r="R136" s="256" t="str">
        <f t="shared" ref="R136" si="120">IF(R129=0," ",COUNTIFS(R129,"1",R135,"n/a"))</f>
        <v xml:space="preserve"> </v>
      </c>
      <c r="S136" s="256" t="str">
        <f t="shared" ref="S136" si="121">IF(S129=0," ",COUNTIFS(S129,"1",S135,"n/a"))</f>
        <v xml:space="preserve"> </v>
      </c>
      <c r="T136" s="256" t="str">
        <f t="shared" ref="T136" si="122">IF(T129=0," ",COUNTIFS(T129,"1",T135,"n/a"))</f>
        <v xml:space="preserve"> </v>
      </c>
      <c r="U136" s="256" t="str">
        <f t="shared" ref="U136" si="123">IF(U129=0," ",COUNTIFS(U129,"1",U135,"n/a"))</f>
        <v xml:space="preserve"> </v>
      </c>
      <c r="V136" s="256" t="str">
        <f t="shared" ref="V136" si="124">IF(V129=0," ",COUNTIFS(V129,"1",V135,"n/a"))</f>
        <v xml:space="preserve"> </v>
      </c>
      <c r="W136" s="256" t="str">
        <f t="shared" ref="W136" si="125">IF(W129=0," ",COUNTIFS(W129,"1",W135,"n/a"))</f>
        <v xml:space="preserve"> </v>
      </c>
      <c r="X136" s="256" t="str">
        <f t="shared" ref="X136" si="126">IF(X129=0," ",COUNTIFS(X129,"1",X135,"n/a"))</f>
        <v xml:space="preserve"> </v>
      </c>
      <c r="Y136" s="256" t="str">
        <f t="shared" ref="Y136" si="127">IF(Y129=0," ",COUNTIFS(Y129,"1",Y135,"n/a"))</f>
        <v xml:space="preserve"> </v>
      </c>
      <c r="Z136" s="256" t="str">
        <f t="shared" ref="Z136" si="128">IF(Z129=0," ",COUNTIFS(Z129,"1",Z135,"n/a"))</f>
        <v xml:space="preserve"> </v>
      </c>
      <c r="AA136" s="256" t="str">
        <f t="shared" ref="AA136" si="129">IF(AA129=0," ",COUNTIFS(AA129,"1",AA135,"n/a"))</f>
        <v xml:space="preserve"> </v>
      </c>
      <c r="AB136" s="256" t="str">
        <f t="shared" ref="AB136" si="130">IF(AB129=0," ",COUNTIFS(AB129,"1",AB135,"n/a"))</f>
        <v xml:space="preserve"> </v>
      </c>
      <c r="AC136" s="256" t="str">
        <f t="shared" ref="AC136" si="131">IF(AC129=0," ",COUNTIFS(AC129,"1",AC135,"n/a"))</f>
        <v xml:space="preserve"> </v>
      </c>
      <c r="AD136" s="256" t="str">
        <f t="shared" ref="AD136" si="132">IF(AD129=0," ",COUNTIFS(AD129,"1",AD135,"n/a"))</f>
        <v xml:space="preserve"> </v>
      </c>
      <c r="AE136" s="256" t="str">
        <f t="shared" ref="AE136" si="133">IF(AE129=0," ",COUNTIFS(AE129,"1",AE135,"n/a"))</f>
        <v xml:space="preserve"> </v>
      </c>
      <c r="AF136" s="256" t="str">
        <f t="shared" ref="AF136" si="134">IF(AF129=0," ",COUNTIFS(AF129,"1",AF135,"n/a"))</f>
        <v xml:space="preserve"> </v>
      </c>
      <c r="AG136" s="256" t="str">
        <f t="shared" ref="AG136" si="135">IF(AG129=0," ",COUNTIFS(AG129,"1",AG135,"n/a"))</f>
        <v xml:space="preserve"> </v>
      </c>
      <c r="AH136" s="256" t="str">
        <f t="shared" ref="AH136" si="136">IF(AH129=0," ",COUNTIFS(AH129,"1",AH135,"n/a"))</f>
        <v xml:space="preserve"> </v>
      </c>
      <c r="AI136" s="178"/>
      <c r="AJ136" s="256"/>
      <c r="AK136" s="256"/>
      <c r="AL136" s="256"/>
      <c r="AM136" s="257"/>
    </row>
    <row r="137" spans="1:39" ht="13.5" hidden="1" thickBot="1" x14ac:dyDescent="0.25">
      <c r="A137" s="178"/>
      <c r="B137" s="279"/>
      <c r="C137" s="693"/>
      <c r="D137" s="694"/>
      <c r="E137" s="694"/>
      <c r="F137" s="694"/>
      <c r="G137" s="694"/>
      <c r="H137" s="694"/>
      <c r="I137" s="694"/>
      <c r="J137" s="694"/>
      <c r="K137" s="694"/>
      <c r="L137" s="694"/>
      <c r="M137" s="694"/>
      <c r="N137" s="695"/>
      <c r="O137" s="237" t="str">
        <f>IF(O129=0," ",SUM(O131:O136))</f>
        <v xml:space="preserve"> </v>
      </c>
      <c r="P137" s="237" t="str">
        <f t="shared" ref="P137" si="137">IF(P129=0," ",SUM(P131:P136))</f>
        <v xml:space="preserve"> </v>
      </c>
      <c r="Q137" s="237" t="str">
        <f t="shared" ref="Q137" si="138">IF(Q129=0," ",SUM(Q131:Q136))</f>
        <v xml:space="preserve"> </v>
      </c>
      <c r="R137" s="237" t="str">
        <f t="shared" ref="R137" si="139">IF(R129=0," ",SUM(R131:R136))</f>
        <v xml:space="preserve"> </v>
      </c>
      <c r="S137" s="237" t="str">
        <f t="shared" ref="S137" si="140">IF(S129=0," ",SUM(S131:S136))</f>
        <v xml:space="preserve"> </v>
      </c>
      <c r="T137" s="237" t="str">
        <f t="shared" ref="T137" si="141">IF(T129=0," ",SUM(T131:T136))</f>
        <v xml:space="preserve"> </v>
      </c>
      <c r="U137" s="237" t="str">
        <f t="shared" ref="U137" si="142">IF(U129=0," ",SUM(U131:U136))</f>
        <v xml:space="preserve"> </v>
      </c>
      <c r="V137" s="237" t="str">
        <f t="shared" ref="V137" si="143">IF(V129=0," ",SUM(V131:V136))</f>
        <v xml:space="preserve"> </v>
      </c>
      <c r="W137" s="237" t="str">
        <f t="shared" ref="W137" si="144">IF(W129=0," ",SUM(W131:W136))</f>
        <v xml:space="preserve"> </v>
      </c>
      <c r="X137" s="237" t="str">
        <f t="shared" ref="X137" si="145">IF(X129=0," ",SUM(X131:X136))</f>
        <v xml:space="preserve"> </v>
      </c>
      <c r="Y137" s="237" t="str">
        <f t="shared" ref="Y137" si="146">IF(Y129=0," ",SUM(Y131:Y136))</f>
        <v xml:space="preserve"> </v>
      </c>
      <c r="Z137" s="237" t="str">
        <f t="shared" ref="Z137" si="147">IF(Z129=0," ",SUM(Z131:Z136))</f>
        <v xml:space="preserve"> </v>
      </c>
      <c r="AA137" s="237" t="str">
        <f t="shared" ref="AA137" si="148">IF(AA129=0," ",SUM(AA131:AA136))</f>
        <v xml:space="preserve"> </v>
      </c>
      <c r="AB137" s="237" t="str">
        <f t="shared" ref="AB137" si="149">IF(AB129=0," ",SUM(AB131:AB136))</f>
        <v xml:space="preserve"> </v>
      </c>
      <c r="AC137" s="237" t="str">
        <f t="shared" ref="AC137" si="150">IF(AC129=0," ",SUM(AC131:AC136))</f>
        <v xml:space="preserve"> </v>
      </c>
      <c r="AD137" s="237" t="str">
        <f t="shared" ref="AD137" si="151">IF(AD129=0," ",SUM(AD131:AD136))</f>
        <v xml:space="preserve"> </v>
      </c>
      <c r="AE137" s="237" t="str">
        <f t="shared" ref="AE137" si="152">IF(AE129=0," ",SUM(AE131:AE136))</f>
        <v xml:space="preserve"> </v>
      </c>
      <c r="AF137" s="237" t="str">
        <f t="shared" ref="AF137" si="153">IF(AF129=0," ",SUM(AF131:AF136))</f>
        <v xml:space="preserve"> </v>
      </c>
      <c r="AG137" s="237" t="str">
        <f t="shared" ref="AG137" si="154">IF(AG129=0," ",SUM(AG131:AG136))</f>
        <v xml:space="preserve"> </v>
      </c>
      <c r="AH137" s="237" t="str">
        <f t="shared" ref="AH137" si="155">IF(AH129=0," ",SUM(AH131:AH136))</f>
        <v xml:space="preserve"> </v>
      </c>
      <c r="AI137" s="178"/>
      <c r="AJ137" s="237">
        <f>COUNTIFS(O31:AH31,"1",O137:AH137,"5")</f>
        <v>0</v>
      </c>
      <c r="AK137" s="237">
        <f>COUNTIFS(O31:AH31,"1",O137:AH137,"&lt;5")</f>
        <v>0</v>
      </c>
      <c r="AL137" s="237">
        <f t="shared" ref="AL137" si="156">SUM(AJ137:AK137)</f>
        <v>0</v>
      </c>
      <c r="AM137" s="258" t="str">
        <f t="shared" ref="AM137" si="157">IF(AL137=0," ",SUM(AJ137/AL137))</f>
        <v xml:space="preserve"> </v>
      </c>
    </row>
    <row r="138" spans="1:39" x14ac:dyDescent="0.2">
      <c r="A138" s="178"/>
      <c r="B138" s="221">
        <v>18</v>
      </c>
      <c r="C138" s="688" t="s">
        <v>184</v>
      </c>
      <c r="D138" s="688"/>
      <c r="E138" s="688"/>
      <c r="F138" s="688"/>
      <c r="G138" s="688"/>
      <c r="H138" s="688"/>
      <c r="I138" s="688"/>
      <c r="J138" s="688"/>
      <c r="K138" s="688"/>
      <c r="L138" s="688"/>
      <c r="M138" s="688"/>
      <c r="N138" s="688"/>
      <c r="O138" s="209"/>
      <c r="P138" s="209"/>
      <c r="Q138" s="209"/>
      <c r="R138" s="209"/>
      <c r="S138" s="209"/>
      <c r="T138" s="209"/>
      <c r="U138" s="209"/>
      <c r="V138" s="209"/>
      <c r="W138" s="209"/>
      <c r="X138" s="209"/>
      <c r="Y138" s="209"/>
      <c r="Z138" s="209"/>
      <c r="AA138" s="209"/>
      <c r="AB138" s="209"/>
      <c r="AC138" s="209"/>
      <c r="AD138" s="209"/>
      <c r="AE138" s="209"/>
      <c r="AF138" s="209"/>
      <c r="AG138" s="209"/>
      <c r="AH138" s="210"/>
      <c r="AI138" s="178"/>
      <c r="AJ138" s="224">
        <f>COUNTIFS(O31:AH31,"1",O138:AH138,"1")</f>
        <v>0</v>
      </c>
      <c r="AK138" s="225">
        <f>COUNTIFS(O31:AH31,"1",O138:AH138,"0")</f>
        <v>0</v>
      </c>
      <c r="AL138" s="225">
        <f t="shared" si="116"/>
        <v>0</v>
      </c>
      <c r="AM138" s="226" t="str">
        <f t="shared" si="117"/>
        <v xml:space="preserve"> </v>
      </c>
    </row>
    <row r="139" spans="1:39" x14ac:dyDescent="0.2">
      <c r="A139" s="178"/>
      <c r="B139" s="625">
        <v>18.100000000000001</v>
      </c>
      <c r="C139" s="728" t="s">
        <v>463</v>
      </c>
      <c r="D139" s="729"/>
      <c r="E139" s="729"/>
      <c r="F139" s="729"/>
      <c r="G139" s="729"/>
      <c r="H139" s="729"/>
      <c r="I139" s="729"/>
      <c r="J139" s="729"/>
      <c r="K139" s="729"/>
      <c r="L139" s="729"/>
      <c r="M139" s="729"/>
      <c r="N139" s="730"/>
      <c r="O139" s="724"/>
      <c r="P139" s="610"/>
      <c r="Q139" s="610"/>
      <c r="R139" s="610"/>
      <c r="S139" s="610"/>
      <c r="T139" s="610"/>
      <c r="U139" s="610"/>
      <c r="V139" s="610"/>
      <c r="W139" s="610"/>
      <c r="X139" s="610"/>
      <c r="Y139" s="610"/>
      <c r="Z139" s="610"/>
      <c r="AA139" s="610"/>
      <c r="AB139" s="610"/>
      <c r="AC139" s="610"/>
      <c r="AD139" s="610"/>
      <c r="AE139" s="610"/>
      <c r="AF139" s="610"/>
      <c r="AG139" s="610"/>
      <c r="AH139" s="770"/>
      <c r="AI139" s="178"/>
      <c r="AJ139" s="745"/>
      <c r="AK139" s="746"/>
      <c r="AL139" s="746"/>
      <c r="AM139" s="747"/>
    </row>
    <row r="140" spans="1:39" x14ac:dyDescent="0.2">
      <c r="A140" s="178"/>
      <c r="B140" s="626"/>
      <c r="C140" s="731"/>
      <c r="D140" s="732"/>
      <c r="E140" s="732"/>
      <c r="F140" s="732"/>
      <c r="G140" s="732"/>
      <c r="H140" s="732"/>
      <c r="I140" s="732"/>
      <c r="J140" s="732"/>
      <c r="K140" s="732"/>
      <c r="L140" s="732"/>
      <c r="M140" s="732"/>
      <c r="N140" s="733"/>
      <c r="O140" s="725"/>
      <c r="P140" s="611"/>
      <c r="Q140" s="611"/>
      <c r="R140" s="611"/>
      <c r="S140" s="611"/>
      <c r="T140" s="611"/>
      <c r="U140" s="611"/>
      <c r="V140" s="611"/>
      <c r="W140" s="611"/>
      <c r="X140" s="611"/>
      <c r="Y140" s="611"/>
      <c r="Z140" s="611"/>
      <c r="AA140" s="611"/>
      <c r="AB140" s="611"/>
      <c r="AC140" s="611"/>
      <c r="AD140" s="611"/>
      <c r="AE140" s="611"/>
      <c r="AF140" s="611"/>
      <c r="AG140" s="611"/>
      <c r="AH140" s="771"/>
      <c r="AI140" s="178"/>
      <c r="AJ140" s="748"/>
      <c r="AK140" s="749"/>
      <c r="AL140" s="749"/>
      <c r="AM140" s="750"/>
    </row>
    <row r="141" spans="1:39" x14ac:dyDescent="0.2">
      <c r="A141" s="178"/>
      <c r="B141" s="626"/>
      <c r="C141" s="731"/>
      <c r="D141" s="732"/>
      <c r="E141" s="732"/>
      <c r="F141" s="732"/>
      <c r="G141" s="732"/>
      <c r="H141" s="732"/>
      <c r="I141" s="732"/>
      <c r="J141" s="732"/>
      <c r="K141" s="732"/>
      <c r="L141" s="732"/>
      <c r="M141" s="732"/>
      <c r="N141" s="733"/>
      <c r="O141" s="725"/>
      <c r="P141" s="611"/>
      <c r="Q141" s="611"/>
      <c r="R141" s="611"/>
      <c r="S141" s="611"/>
      <c r="T141" s="611"/>
      <c r="U141" s="611"/>
      <c r="V141" s="611"/>
      <c r="W141" s="611"/>
      <c r="X141" s="611"/>
      <c r="Y141" s="611"/>
      <c r="Z141" s="611"/>
      <c r="AA141" s="611"/>
      <c r="AB141" s="611"/>
      <c r="AC141" s="611"/>
      <c r="AD141" s="611"/>
      <c r="AE141" s="611"/>
      <c r="AF141" s="611"/>
      <c r="AG141" s="611"/>
      <c r="AH141" s="771"/>
      <c r="AI141" s="178"/>
      <c r="AJ141" s="748"/>
      <c r="AK141" s="749"/>
      <c r="AL141" s="749"/>
      <c r="AM141" s="750"/>
    </row>
    <row r="142" spans="1:39" ht="13.5" thickBot="1" x14ac:dyDescent="0.25">
      <c r="A142" s="178"/>
      <c r="B142" s="627"/>
      <c r="C142" s="734"/>
      <c r="D142" s="735"/>
      <c r="E142" s="735"/>
      <c r="F142" s="735"/>
      <c r="G142" s="735"/>
      <c r="H142" s="735"/>
      <c r="I142" s="735"/>
      <c r="J142" s="735"/>
      <c r="K142" s="735"/>
      <c r="L142" s="735"/>
      <c r="M142" s="735"/>
      <c r="N142" s="736"/>
      <c r="O142" s="726"/>
      <c r="P142" s="612"/>
      <c r="Q142" s="612"/>
      <c r="R142" s="612"/>
      <c r="S142" s="612"/>
      <c r="T142" s="612"/>
      <c r="U142" s="612"/>
      <c r="V142" s="612"/>
      <c r="W142" s="612"/>
      <c r="X142" s="612"/>
      <c r="Y142" s="612"/>
      <c r="Z142" s="612"/>
      <c r="AA142" s="612"/>
      <c r="AB142" s="612"/>
      <c r="AC142" s="612"/>
      <c r="AD142" s="612"/>
      <c r="AE142" s="612"/>
      <c r="AF142" s="612"/>
      <c r="AG142" s="612"/>
      <c r="AH142" s="772"/>
      <c r="AI142" s="178"/>
      <c r="AJ142" s="751"/>
      <c r="AK142" s="752"/>
      <c r="AL142" s="752"/>
      <c r="AM142" s="753"/>
    </row>
    <row r="143" spans="1:39" ht="38.25" customHeight="1" x14ac:dyDescent="0.2">
      <c r="A143" s="178"/>
      <c r="B143" s="208">
        <v>19</v>
      </c>
      <c r="C143" s="691" t="s">
        <v>569</v>
      </c>
      <c r="D143" s="692"/>
      <c r="E143" s="692"/>
      <c r="F143" s="692"/>
      <c r="G143" s="692"/>
      <c r="H143" s="692"/>
      <c r="I143" s="692"/>
      <c r="J143" s="692"/>
      <c r="K143" s="692"/>
      <c r="L143" s="692"/>
      <c r="M143" s="692"/>
      <c r="N143" s="692"/>
      <c r="O143" s="209"/>
      <c r="P143" s="209"/>
      <c r="Q143" s="209"/>
      <c r="R143" s="209"/>
      <c r="S143" s="209"/>
      <c r="T143" s="209"/>
      <c r="U143" s="209"/>
      <c r="V143" s="209"/>
      <c r="W143" s="209"/>
      <c r="X143" s="209"/>
      <c r="Y143" s="209"/>
      <c r="Z143" s="209"/>
      <c r="AA143" s="209"/>
      <c r="AB143" s="209"/>
      <c r="AC143" s="209"/>
      <c r="AD143" s="209"/>
      <c r="AE143" s="209"/>
      <c r="AF143" s="209"/>
      <c r="AG143" s="209"/>
      <c r="AH143" s="210"/>
      <c r="AI143" s="178"/>
      <c r="AJ143" s="227">
        <f>COUNTIFS(O31:AH31,"1",O143:AH143,"1")</f>
        <v>0</v>
      </c>
      <c r="AK143" s="209">
        <f>COUNTIFS(O31:AH31,"1",O143:AH143,"0")</f>
        <v>0</v>
      </c>
      <c r="AL143" s="209">
        <f t="shared" si="116"/>
        <v>0</v>
      </c>
      <c r="AM143" s="228" t="str">
        <f t="shared" si="117"/>
        <v xml:space="preserve"> </v>
      </c>
    </row>
    <row r="144" spans="1:39" x14ac:dyDescent="0.2">
      <c r="A144" s="178"/>
      <c r="B144" s="629">
        <v>19.100000000000001</v>
      </c>
      <c r="C144" s="690" t="s">
        <v>371</v>
      </c>
      <c r="D144" s="690"/>
      <c r="E144" s="690"/>
      <c r="F144" s="690"/>
      <c r="G144" s="690"/>
      <c r="H144" s="690"/>
      <c r="I144" s="690"/>
      <c r="J144" s="690"/>
      <c r="K144" s="690"/>
      <c r="L144" s="690"/>
      <c r="M144" s="690"/>
      <c r="N144" s="690"/>
      <c r="O144" s="211"/>
      <c r="P144" s="211"/>
      <c r="Q144" s="211"/>
      <c r="R144" s="211"/>
      <c r="S144" s="211"/>
      <c r="T144" s="211"/>
      <c r="U144" s="211"/>
      <c r="V144" s="211"/>
      <c r="W144" s="211"/>
      <c r="X144" s="211"/>
      <c r="Y144" s="211"/>
      <c r="Z144" s="211"/>
      <c r="AA144" s="211"/>
      <c r="AB144" s="211"/>
      <c r="AC144" s="211"/>
      <c r="AD144" s="211"/>
      <c r="AE144" s="211"/>
      <c r="AF144" s="211"/>
      <c r="AG144" s="211"/>
      <c r="AH144" s="212"/>
      <c r="AI144" s="178"/>
      <c r="AJ144" s="742"/>
      <c r="AK144" s="743"/>
      <c r="AL144" s="743"/>
      <c r="AM144" s="744"/>
    </row>
    <row r="145" spans="1:39" x14ac:dyDescent="0.2">
      <c r="A145" s="178"/>
      <c r="B145" s="630"/>
      <c r="C145" s="628" t="s">
        <v>185</v>
      </c>
      <c r="D145" s="628"/>
      <c r="E145" s="628"/>
      <c r="F145" s="628"/>
      <c r="G145" s="628"/>
      <c r="H145" s="628"/>
      <c r="I145" s="628"/>
      <c r="J145" s="628"/>
      <c r="K145" s="628"/>
      <c r="L145" s="628"/>
      <c r="M145" s="628"/>
      <c r="N145" s="628"/>
      <c r="O145" s="213"/>
      <c r="P145" s="213"/>
      <c r="Q145" s="213"/>
      <c r="R145" s="213"/>
      <c r="S145" s="213"/>
      <c r="T145" s="213"/>
      <c r="U145" s="213"/>
      <c r="V145" s="213"/>
      <c r="W145" s="213"/>
      <c r="X145" s="213"/>
      <c r="Y145" s="213"/>
      <c r="Z145" s="213"/>
      <c r="AA145" s="213"/>
      <c r="AB145" s="213"/>
      <c r="AC145" s="213"/>
      <c r="AD145" s="213"/>
      <c r="AE145" s="213"/>
      <c r="AF145" s="213"/>
      <c r="AG145" s="213"/>
      <c r="AH145" s="214"/>
      <c r="AI145" s="178"/>
      <c r="AJ145" s="281">
        <f>COUNTIFS(O31:AH31,"1",O143:AH143,"1",O145:AH145,"1")</f>
        <v>0</v>
      </c>
      <c r="AK145" s="250">
        <f>COUNTIFS(O31:AH31,"1",O143:AH143,"1",O145:AH145,"0")</f>
        <v>0</v>
      </c>
      <c r="AL145" s="250">
        <f t="shared" si="116"/>
        <v>0</v>
      </c>
      <c r="AM145" s="282" t="str">
        <f t="shared" si="117"/>
        <v xml:space="preserve"> </v>
      </c>
    </row>
    <row r="146" spans="1:39" x14ac:dyDescent="0.2">
      <c r="A146" s="178"/>
      <c r="B146" s="630"/>
      <c r="C146" s="462" t="s">
        <v>515</v>
      </c>
      <c r="D146" s="628"/>
      <c r="E146" s="628"/>
      <c r="F146" s="628"/>
      <c r="G146" s="628"/>
      <c r="H146" s="628"/>
      <c r="I146" s="628"/>
      <c r="J146" s="628"/>
      <c r="K146" s="628"/>
      <c r="L146" s="628"/>
      <c r="M146" s="628"/>
      <c r="N146" s="628"/>
      <c r="O146" s="213"/>
      <c r="P146" s="213"/>
      <c r="Q146" s="213"/>
      <c r="R146" s="213"/>
      <c r="S146" s="213"/>
      <c r="T146" s="213"/>
      <c r="U146" s="213"/>
      <c r="V146" s="213"/>
      <c r="W146" s="213"/>
      <c r="X146" s="213"/>
      <c r="Y146" s="213"/>
      <c r="Z146" s="213"/>
      <c r="AA146" s="213"/>
      <c r="AB146" s="213"/>
      <c r="AC146" s="213"/>
      <c r="AD146" s="213"/>
      <c r="AE146" s="213"/>
      <c r="AF146" s="213"/>
      <c r="AG146" s="213"/>
      <c r="AH146" s="214"/>
      <c r="AI146" s="178"/>
      <c r="AJ146" s="215">
        <f>COUNTIFS(O31:AH31,"1",O143:AH143,"1",O146:AH146,"1")</f>
        <v>0</v>
      </c>
      <c r="AK146" s="213">
        <f>COUNTIFS(O31:AH31,"1",O143:AH143,"1",O146:AH146,"0")</f>
        <v>0</v>
      </c>
      <c r="AL146" s="213">
        <f t="shared" si="116"/>
        <v>0</v>
      </c>
      <c r="AM146" s="216" t="str">
        <f t="shared" si="117"/>
        <v xml:space="preserve"> </v>
      </c>
    </row>
    <row r="147" spans="1:39" hidden="1" x14ac:dyDescent="0.2">
      <c r="A147" s="178"/>
      <c r="B147" s="630"/>
      <c r="C147" s="801"/>
      <c r="D147" s="802"/>
      <c r="E147" s="802"/>
      <c r="F147" s="802"/>
      <c r="G147" s="802"/>
      <c r="H147" s="802"/>
      <c r="I147" s="802"/>
      <c r="J147" s="802"/>
      <c r="K147" s="802"/>
      <c r="L147" s="802"/>
      <c r="M147" s="802"/>
      <c r="N147" s="803"/>
      <c r="O147" s="235" t="str">
        <f>IF(O143=0," ",SUM(O145:O146))</f>
        <v xml:space="preserve"> </v>
      </c>
      <c r="P147" s="235" t="str">
        <f t="shared" ref="P147:AH147" si="158">IF(P143=0," ",SUM(P145:P146))</f>
        <v xml:space="preserve"> </v>
      </c>
      <c r="Q147" s="235" t="str">
        <f t="shared" si="158"/>
        <v xml:space="preserve"> </v>
      </c>
      <c r="R147" s="235" t="str">
        <f t="shared" si="158"/>
        <v xml:space="preserve"> </v>
      </c>
      <c r="S147" s="235" t="str">
        <f t="shared" si="158"/>
        <v xml:space="preserve"> </v>
      </c>
      <c r="T147" s="235" t="str">
        <f t="shared" si="158"/>
        <v xml:space="preserve"> </v>
      </c>
      <c r="U147" s="235" t="str">
        <f t="shared" si="158"/>
        <v xml:space="preserve"> </v>
      </c>
      <c r="V147" s="235" t="str">
        <f t="shared" si="158"/>
        <v xml:space="preserve"> </v>
      </c>
      <c r="W147" s="235" t="str">
        <f t="shared" si="158"/>
        <v xml:space="preserve"> </v>
      </c>
      <c r="X147" s="235" t="str">
        <f t="shared" si="158"/>
        <v xml:space="preserve"> </v>
      </c>
      <c r="Y147" s="235" t="str">
        <f t="shared" si="158"/>
        <v xml:space="preserve"> </v>
      </c>
      <c r="Z147" s="235" t="str">
        <f t="shared" si="158"/>
        <v xml:space="preserve"> </v>
      </c>
      <c r="AA147" s="235" t="str">
        <f t="shared" si="158"/>
        <v xml:space="preserve"> </v>
      </c>
      <c r="AB147" s="235" t="str">
        <f t="shared" si="158"/>
        <v xml:space="preserve"> </v>
      </c>
      <c r="AC147" s="235" t="str">
        <f t="shared" si="158"/>
        <v xml:space="preserve"> </v>
      </c>
      <c r="AD147" s="235" t="str">
        <f t="shared" si="158"/>
        <v xml:space="preserve"> </v>
      </c>
      <c r="AE147" s="235" t="str">
        <f t="shared" si="158"/>
        <v xml:space="preserve"> </v>
      </c>
      <c r="AF147" s="235" t="str">
        <f t="shared" si="158"/>
        <v xml:space="preserve"> </v>
      </c>
      <c r="AG147" s="235" t="str">
        <f t="shared" si="158"/>
        <v xml:space="preserve"> </v>
      </c>
      <c r="AH147" s="235" t="str">
        <f t="shared" si="158"/>
        <v xml:space="preserve"> </v>
      </c>
      <c r="AI147" s="178"/>
      <c r="AJ147" s="283">
        <f>COUNTIFS(O31:AH31,"1",O147:AH147,"2")</f>
        <v>0</v>
      </c>
      <c r="AK147" s="235">
        <f>COUNTIFS(O31:AH31,"1",O147:AH147,"&lt;2")</f>
        <v>0</v>
      </c>
      <c r="AL147" s="235">
        <f t="shared" ref="AL147" si="159">SUM(AJ147:AK147)</f>
        <v>0</v>
      </c>
      <c r="AM147" s="238" t="str">
        <f t="shared" ref="AM147" si="160">IF(AL147=0," ",SUM(AJ147/AL147))</f>
        <v xml:space="preserve"> </v>
      </c>
    </row>
    <row r="148" spans="1:39" x14ac:dyDescent="0.2">
      <c r="A148" s="178"/>
      <c r="B148" s="630"/>
      <c r="C148" s="462" t="s">
        <v>416</v>
      </c>
      <c r="D148" s="628"/>
      <c r="E148" s="628"/>
      <c r="F148" s="628"/>
      <c r="G148" s="628"/>
      <c r="H148" s="628"/>
      <c r="I148" s="628"/>
      <c r="J148" s="628"/>
      <c r="K148" s="628"/>
      <c r="L148" s="628"/>
      <c r="M148" s="628"/>
      <c r="N148" s="628"/>
      <c r="O148" s="213"/>
      <c r="P148" s="213"/>
      <c r="Q148" s="213"/>
      <c r="R148" s="213"/>
      <c r="S148" s="213"/>
      <c r="T148" s="213"/>
      <c r="U148" s="213"/>
      <c r="V148" s="213"/>
      <c r="W148" s="213"/>
      <c r="X148" s="213"/>
      <c r="Y148" s="213"/>
      <c r="Z148" s="213"/>
      <c r="AA148" s="213"/>
      <c r="AB148" s="213"/>
      <c r="AC148" s="213"/>
      <c r="AD148" s="213"/>
      <c r="AE148" s="213"/>
      <c r="AF148" s="213"/>
      <c r="AG148" s="213"/>
      <c r="AH148" s="214"/>
      <c r="AI148" s="178"/>
      <c r="AJ148" s="215">
        <f>COUNTIFS(O31:AH31,"1",O143:AH143,"1",O148:AH148,"1")</f>
        <v>0</v>
      </c>
      <c r="AK148" s="213">
        <f>COUNTIFS(O31:AH31,"1",O143:AH143,"1",O148:AH148,"0")</f>
        <v>0</v>
      </c>
      <c r="AL148" s="213">
        <f t="shared" si="116"/>
        <v>0</v>
      </c>
      <c r="AM148" s="216" t="str">
        <f t="shared" si="117"/>
        <v xml:space="preserve"> </v>
      </c>
    </row>
    <row r="149" spans="1:39" x14ac:dyDescent="0.2">
      <c r="A149" s="178"/>
      <c r="B149" s="630"/>
      <c r="C149" s="628" t="s">
        <v>186</v>
      </c>
      <c r="D149" s="628"/>
      <c r="E149" s="628"/>
      <c r="F149" s="628"/>
      <c r="G149" s="628"/>
      <c r="H149" s="628"/>
      <c r="I149" s="628"/>
      <c r="J149" s="628"/>
      <c r="K149" s="628"/>
      <c r="L149" s="628"/>
      <c r="M149" s="628"/>
      <c r="N149" s="628"/>
      <c r="O149" s="213"/>
      <c r="P149" s="213"/>
      <c r="Q149" s="213"/>
      <c r="R149" s="213"/>
      <c r="S149" s="213"/>
      <c r="T149" s="213"/>
      <c r="U149" s="213"/>
      <c r="V149" s="213"/>
      <c r="W149" s="213"/>
      <c r="X149" s="213"/>
      <c r="Y149" s="213"/>
      <c r="Z149" s="213"/>
      <c r="AA149" s="213"/>
      <c r="AB149" s="213"/>
      <c r="AC149" s="213"/>
      <c r="AD149" s="213"/>
      <c r="AE149" s="213"/>
      <c r="AF149" s="213"/>
      <c r="AG149" s="213"/>
      <c r="AH149" s="214"/>
      <c r="AI149" s="178"/>
      <c r="AJ149" s="215">
        <f>COUNTIFS(O31:AH31,"1",O143:AH143,"1",O149:AH149,"1")</f>
        <v>0</v>
      </c>
      <c r="AK149" s="213">
        <f>COUNTIFS(O31:AH31,"1",O143:AH143,"1",O149:AH149,"0")</f>
        <v>0</v>
      </c>
      <c r="AL149" s="213">
        <f t="shared" si="116"/>
        <v>0</v>
      </c>
      <c r="AM149" s="216" t="str">
        <f t="shared" si="117"/>
        <v xml:space="preserve"> </v>
      </c>
    </row>
    <row r="150" spans="1:39" x14ac:dyDescent="0.2">
      <c r="A150" s="178"/>
      <c r="B150" s="630"/>
      <c r="C150" s="628" t="s">
        <v>187</v>
      </c>
      <c r="D150" s="628"/>
      <c r="E150" s="628"/>
      <c r="F150" s="628"/>
      <c r="G150" s="628"/>
      <c r="H150" s="628"/>
      <c r="I150" s="628"/>
      <c r="J150" s="628"/>
      <c r="K150" s="628"/>
      <c r="L150" s="628"/>
      <c r="M150" s="628"/>
      <c r="N150" s="628"/>
      <c r="O150" s="213"/>
      <c r="P150" s="213"/>
      <c r="Q150" s="213"/>
      <c r="R150" s="213"/>
      <c r="S150" s="213"/>
      <c r="T150" s="213"/>
      <c r="U150" s="213"/>
      <c r="V150" s="213"/>
      <c r="W150" s="213"/>
      <c r="X150" s="213"/>
      <c r="Y150" s="213"/>
      <c r="Z150" s="213"/>
      <c r="AA150" s="213"/>
      <c r="AB150" s="213"/>
      <c r="AC150" s="213"/>
      <c r="AD150" s="213"/>
      <c r="AE150" s="213"/>
      <c r="AF150" s="213"/>
      <c r="AG150" s="213"/>
      <c r="AH150" s="214"/>
      <c r="AI150" s="178"/>
      <c r="AJ150" s="215">
        <f>COUNTIFS(O31:AH31,"1",O143:AH143,"1",O150:AH150,"1")</f>
        <v>0</v>
      </c>
      <c r="AK150" s="213">
        <f>COUNTIFS(O31:AH31,"1",O143:AH143,"1",O150:AH150,"0")</f>
        <v>0</v>
      </c>
      <c r="AL150" s="213">
        <f t="shared" si="116"/>
        <v>0</v>
      </c>
      <c r="AM150" s="216" t="str">
        <f t="shared" si="117"/>
        <v xml:space="preserve"> </v>
      </c>
    </row>
    <row r="151" spans="1:39" ht="13.5" thickBot="1" x14ac:dyDescent="0.25">
      <c r="A151" s="178"/>
      <c r="B151" s="698"/>
      <c r="C151" s="681" t="s">
        <v>188</v>
      </c>
      <c r="D151" s="681"/>
      <c r="E151" s="681"/>
      <c r="F151" s="681"/>
      <c r="G151" s="681"/>
      <c r="H151" s="681"/>
      <c r="I151" s="681"/>
      <c r="J151" s="681"/>
      <c r="K151" s="681"/>
      <c r="L151" s="681"/>
      <c r="M151" s="681"/>
      <c r="N151" s="681"/>
      <c r="O151" s="252"/>
      <c r="P151" s="242"/>
      <c r="Q151" s="242"/>
      <c r="R151" s="404"/>
      <c r="S151" s="242"/>
      <c r="T151" s="242"/>
      <c r="U151" s="242"/>
      <c r="V151" s="242"/>
      <c r="W151" s="242"/>
      <c r="X151" s="242"/>
      <c r="Y151" s="242"/>
      <c r="Z151" s="242"/>
      <c r="AA151" s="242"/>
      <c r="AB151" s="242"/>
      <c r="AC151" s="242"/>
      <c r="AD151" s="242"/>
      <c r="AE151" s="242"/>
      <c r="AF151" s="242"/>
      <c r="AG151" s="242"/>
      <c r="AH151" s="243"/>
      <c r="AI151" s="178"/>
      <c r="AJ151" s="254">
        <f>COUNTIFS(O31:AH31,"1",O143:AH143,"1",O151:AH151,"1")</f>
        <v>0</v>
      </c>
      <c r="AK151" s="242">
        <f>COUNTIFS(O31:AH31,"1",O143:AH143,"1",O151:AH151,"0")</f>
        <v>0</v>
      </c>
      <c r="AL151" s="242">
        <f t="shared" si="116"/>
        <v>0</v>
      </c>
      <c r="AM151" s="255" t="str">
        <f t="shared" si="117"/>
        <v xml:space="preserve"> </v>
      </c>
    </row>
    <row r="152" spans="1:39" ht="13.5" customHeight="1" thickBot="1" x14ac:dyDescent="0.25">
      <c r="A152" s="178"/>
      <c r="B152" s="264">
        <v>20</v>
      </c>
      <c r="C152" s="708" t="s">
        <v>216</v>
      </c>
      <c r="D152" s="709"/>
      <c r="E152" s="709"/>
      <c r="F152" s="709"/>
      <c r="G152" s="709"/>
      <c r="H152" s="709"/>
      <c r="I152" s="709"/>
      <c r="J152" s="709"/>
      <c r="K152" s="709"/>
      <c r="L152" s="709"/>
      <c r="M152" s="709"/>
      <c r="N152" s="710"/>
      <c r="O152" s="265"/>
      <c r="P152" s="265"/>
      <c r="Q152" s="265"/>
      <c r="R152" s="265"/>
      <c r="S152" s="265"/>
      <c r="T152" s="265"/>
      <c r="U152" s="265"/>
      <c r="V152" s="265"/>
      <c r="W152" s="265"/>
      <c r="X152" s="265"/>
      <c r="Y152" s="265"/>
      <c r="Z152" s="265"/>
      <c r="AA152" s="265"/>
      <c r="AB152" s="265"/>
      <c r="AC152" s="265"/>
      <c r="AD152" s="265"/>
      <c r="AE152" s="265"/>
      <c r="AF152" s="265"/>
      <c r="AG152" s="265"/>
      <c r="AH152" s="266"/>
      <c r="AI152" s="178"/>
      <c r="AJ152" s="267">
        <f>COUNTIFS(O31:AH31,"1",O152:AH152,"1")</f>
        <v>0</v>
      </c>
      <c r="AK152" s="268">
        <f>COUNTIFS(O31:AH31,"1",O152:AH152,"0")</f>
        <v>0</v>
      </c>
      <c r="AL152" s="268">
        <f t="shared" si="116"/>
        <v>0</v>
      </c>
      <c r="AM152" s="269" t="str">
        <f t="shared" si="117"/>
        <v xml:space="preserve"> </v>
      </c>
    </row>
    <row r="153" spans="1:39" ht="12.75" customHeight="1" thickBot="1" x14ac:dyDescent="0.25">
      <c r="A153" s="178"/>
      <c r="B153" s="737" t="s">
        <v>202</v>
      </c>
      <c r="C153" s="738"/>
      <c r="D153" s="738"/>
      <c r="E153" s="738"/>
      <c r="F153" s="738"/>
      <c r="G153" s="738"/>
      <c r="H153" s="738"/>
      <c r="I153" s="738"/>
      <c r="J153" s="738"/>
      <c r="K153" s="738"/>
      <c r="L153" s="738"/>
      <c r="M153" s="738"/>
      <c r="N153" s="738"/>
      <c r="O153" s="201"/>
      <c r="P153" s="201"/>
      <c r="Q153" s="201"/>
      <c r="R153" s="201"/>
      <c r="S153" s="201"/>
      <c r="T153" s="201"/>
      <c r="U153" s="201"/>
      <c r="V153" s="201"/>
      <c r="W153" s="201"/>
      <c r="X153" s="201"/>
      <c r="Y153" s="201"/>
      <c r="Z153" s="201"/>
      <c r="AA153" s="201"/>
      <c r="AB153" s="201"/>
      <c r="AC153" s="201"/>
      <c r="AD153" s="201"/>
      <c r="AE153" s="201"/>
      <c r="AF153" s="201"/>
      <c r="AG153" s="201"/>
      <c r="AH153" s="202"/>
      <c r="AI153" s="178"/>
      <c r="AJ153" s="757"/>
      <c r="AK153" s="758"/>
      <c r="AL153" s="758"/>
      <c r="AM153" s="759"/>
    </row>
    <row r="154" spans="1:39" x14ac:dyDescent="0.2">
      <c r="A154" s="178"/>
      <c r="B154" s="616">
        <v>21</v>
      </c>
      <c r="C154" s="739" t="s">
        <v>441</v>
      </c>
      <c r="D154" s="740"/>
      <c r="E154" s="740"/>
      <c r="F154" s="740"/>
      <c r="G154" s="740"/>
      <c r="H154" s="740"/>
      <c r="I154" s="740"/>
      <c r="J154" s="740"/>
      <c r="K154" s="740"/>
      <c r="L154" s="740"/>
      <c r="M154" s="740"/>
      <c r="N154" s="741"/>
      <c r="O154" s="607"/>
      <c r="P154" s="607"/>
      <c r="Q154" s="607"/>
      <c r="R154" s="607"/>
      <c r="S154" s="607"/>
      <c r="T154" s="607"/>
      <c r="U154" s="607"/>
      <c r="V154" s="607"/>
      <c r="W154" s="607"/>
      <c r="X154" s="607"/>
      <c r="Y154" s="607"/>
      <c r="Z154" s="607"/>
      <c r="AA154" s="607"/>
      <c r="AB154" s="607"/>
      <c r="AC154" s="607"/>
      <c r="AD154" s="607"/>
      <c r="AE154" s="607"/>
      <c r="AF154" s="607"/>
      <c r="AG154" s="607"/>
      <c r="AH154" s="605"/>
      <c r="AI154" s="178"/>
      <c r="AJ154" s="762">
        <f>COUNTIF(O154:AH154,"1")</f>
        <v>0</v>
      </c>
      <c r="AK154" s="607">
        <f>COUNTIF(O154:AH154,"0")</f>
        <v>0</v>
      </c>
      <c r="AL154" s="607">
        <f t="shared" si="116"/>
        <v>0</v>
      </c>
      <c r="AM154" s="760" t="str">
        <f t="shared" si="117"/>
        <v xml:space="preserve"> </v>
      </c>
    </row>
    <row r="155" spans="1:39" ht="25.5" customHeight="1" x14ac:dyDescent="0.2">
      <c r="A155" s="178"/>
      <c r="B155" s="617"/>
      <c r="C155" s="618" t="s">
        <v>440</v>
      </c>
      <c r="D155" s="619"/>
      <c r="E155" s="619"/>
      <c r="F155" s="619"/>
      <c r="G155" s="619"/>
      <c r="H155" s="619"/>
      <c r="I155" s="619"/>
      <c r="J155" s="619"/>
      <c r="K155" s="619"/>
      <c r="L155" s="619"/>
      <c r="M155" s="619"/>
      <c r="N155" s="620"/>
      <c r="O155" s="608"/>
      <c r="P155" s="608"/>
      <c r="Q155" s="608"/>
      <c r="R155" s="608"/>
      <c r="S155" s="608"/>
      <c r="T155" s="608"/>
      <c r="U155" s="608"/>
      <c r="V155" s="608"/>
      <c r="W155" s="608"/>
      <c r="X155" s="608"/>
      <c r="Y155" s="608"/>
      <c r="Z155" s="608"/>
      <c r="AA155" s="608"/>
      <c r="AB155" s="608"/>
      <c r="AC155" s="608"/>
      <c r="AD155" s="608"/>
      <c r="AE155" s="608"/>
      <c r="AF155" s="608"/>
      <c r="AG155" s="608"/>
      <c r="AH155" s="606"/>
      <c r="AI155" s="178"/>
      <c r="AJ155" s="763"/>
      <c r="AK155" s="608"/>
      <c r="AL155" s="608"/>
      <c r="AM155" s="761"/>
    </row>
    <row r="156" spans="1:39" x14ac:dyDescent="0.2">
      <c r="A156" s="178"/>
      <c r="B156" s="229">
        <v>21.1</v>
      </c>
      <c r="C156" s="632" t="s">
        <v>373</v>
      </c>
      <c r="D156" s="632"/>
      <c r="E156" s="632"/>
      <c r="F156" s="632"/>
      <c r="G156" s="632"/>
      <c r="H156" s="632"/>
      <c r="I156" s="632"/>
      <c r="J156" s="632"/>
      <c r="K156" s="632"/>
      <c r="L156" s="632"/>
      <c r="M156" s="632"/>
      <c r="N156" s="632"/>
      <c r="O156" s="348"/>
      <c r="P156" s="348"/>
      <c r="Q156" s="348"/>
      <c r="R156" s="348"/>
      <c r="S156" s="348"/>
      <c r="T156" s="348"/>
      <c r="U156" s="348"/>
      <c r="V156" s="348"/>
      <c r="W156" s="348"/>
      <c r="X156" s="348"/>
      <c r="Y156" s="348"/>
      <c r="Z156" s="348"/>
      <c r="AA156" s="348"/>
      <c r="AB156" s="348"/>
      <c r="AC156" s="348"/>
      <c r="AD156" s="348"/>
      <c r="AE156" s="348"/>
      <c r="AF156" s="348"/>
      <c r="AG156" s="348"/>
      <c r="AH156" s="353"/>
      <c r="AI156" s="178"/>
      <c r="AJ156" s="281">
        <f>COUNTIFS(O154:AH154,"1",O156:AH156,"1")</f>
        <v>0</v>
      </c>
      <c r="AK156" s="352">
        <f>COUNTIFS(O154:AH154,"1",O156:AH156,"0")</f>
        <v>0</v>
      </c>
      <c r="AL156" s="352">
        <f t="shared" si="116"/>
        <v>0</v>
      </c>
      <c r="AM156" s="282" t="str">
        <f t="shared" si="117"/>
        <v xml:space="preserve"> </v>
      </c>
    </row>
    <row r="157" spans="1:39" x14ac:dyDescent="0.2">
      <c r="A157" s="178"/>
      <c r="B157" s="629">
        <v>21.2</v>
      </c>
      <c r="C157" s="690" t="s">
        <v>372</v>
      </c>
      <c r="D157" s="690"/>
      <c r="E157" s="690"/>
      <c r="F157" s="690"/>
      <c r="G157" s="690"/>
      <c r="H157" s="690"/>
      <c r="I157" s="690"/>
      <c r="J157" s="690"/>
      <c r="K157" s="690"/>
      <c r="L157" s="690"/>
      <c r="M157" s="690"/>
      <c r="N157" s="690"/>
      <c r="O157" s="349"/>
      <c r="P157" s="349"/>
      <c r="Q157" s="349"/>
      <c r="R157" s="349"/>
      <c r="S157" s="349"/>
      <c r="T157" s="349"/>
      <c r="U157" s="349"/>
      <c r="V157" s="349"/>
      <c r="W157" s="349"/>
      <c r="X157" s="349"/>
      <c r="Y157" s="349"/>
      <c r="Z157" s="349"/>
      <c r="AA157" s="349"/>
      <c r="AB157" s="349"/>
      <c r="AC157" s="349"/>
      <c r="AD157" s="349"/>
      <c r="AE157" s="349"/>
      <c r="AF157" s="349"/>
      <c r="AG157" s="349"/>
      <c r="AH157" s="350"/>
      <c r="AI157" s="178"/>
      <c r="AJ157" s="742"/>
      <c r="AK157" s="743"/>
      <c r="AL157" s="743"/>
      <c r="AM157" s="744"/>
    </row>
    <row r="158" spans="1:39" x14ac:dyDescent="0.2">
      <c r="A158" s="178"/>
      <c r="B158" s="630"/>
      <c r="C158" s="628" t="s">
        <v>189</v>
      </c>
      <c r="D158" s="628"/>
      <c r="E158" s="628"/>
      <c r="F158" s="628"/>
      <c r="G158" s="628"/>
      <c r="H158" s="628"/>
      <c r="I158" s="628"/>
      <c r="J158" s="628"/>
      <c r="K158" s="628"/>
      <c r="L158" s="628"/>
      <c r="M158" s="628"/>
      <c r="N158" s="628"/>
      <c r="O158" s="348"/>
      <c r="P158" s="348"/>
      <c r="Q158" s="348"/>
      <c r="R158" s="348"/>
      <c r="S158" s="348"/>
      <c r="T158" s="348"/>
      <c r="U158" s="348"/>
      <c r="V158" s="348"/>
      <c r="W158" s="348"/>
      <c r="X158" s="348"/>
      <c r="Y158" s="348"/>
      <c r="Z158" s="348"/>
      <c r="AA158" s="348"/>
      <c r="AB158" s="348"/>
      <c r="AC158" s="348"/>
      <c r="AD158" s="348"/>
      <c r="AE158" s="348"/>
      <c r="AF158" s="348"/>
      <c r="AG158" s="348"/>
      <c r="AH158" s="353"/>
      <c r="AI158" s="178"/>
      <c r="AJ158" s="355">
        <f>COUNTIFS(O154:AH154,"1",O156:AH156,"1",O158:AH158,"1")</f>
        <v>0</v>
      </c>
      <c r="AK158" s="348">
        <f>COUNTIFS(O154:AH154,"1",O156:AH156,"1",O158:AH158,"0")</f>
        <v>0</v>
      </c>
      <c r="AL158" s="348">
        <f t="shared" si="116"/>
        <v>0</v>
      </c>
      <c r="AM158" s="354" t="str">
        <f t="shared" si="117"/>
        <v xml:space="preserve"> </v>
      </c>
    </row>
    <row r="159" spans="1:39" x14ac:dyDescent="0.2">
      <c r="A159" s="178"/>
      <c r="B159" s="630"/>
      <c r="C159" s="462" t="s">
        <v>570</v>
      </c>
      <c r="D159" s="628"/>
      <c r="E159" s="628"/>
      <c r="F159" s="628"/>
      <c r="G159" s="628"/>
      <c r="H159" s="628"/>
      <c r="I159" s="628"/>
      <c r="J159" s="628"/>
      <c r="K159" s="628"/>
      <c r="L159" s="628"/>
      <c r="M159" s="628"/>
      <c r="N159" s="628"/>
      <c r="O159" s="365"/>
      <c r="P159" s="348"/>
      <c r="Q159" s="348"/>
      <c r="R159" s="348"/>
      <c r="S159" s="348"/>
      <c r="T159" s="348"/>
      <c r="U159" s="348"/>
      <c r="V159" s="348"/>
      <c r="W159" s="348"/>
      <c r="X159" s="348"/>
      <c r="Y159" s="348"/>
      <c r="Z159" s="348"/>
      <c r="AA159" s="348"/>
      <c r="AB159" s="348"/>
      <c r="AC159" s="348"/>
      <c r="AD159" s="348"/>
      <c r="AE159" s="348"/>
      <c r="AF159" s="348"/>
      <c r="AG159" s="348"/>
      <c r="AH159" s="353"/>
      <c r="AI159" s="178"/>
      <c r="AJ159" s="355">
        <f>COUNTIFS(O154:AH154,"1",O156:AH156,"1",O159:AH159,"1")</f>
        <v>0</v>
      </c>
      <c r="AK159" s="348">
        <f>COUNTIFS(O154:AH154,"1",O156:AH156,"1",O159:AH159,"0")</f>
        <v>0</v>
      </c>
      <c r="AL159" s="348">
        <f t="shared" si="116"/>
        <v>0</v>
      </c>
      <c r="AM159" s="354" t="str">
        <f t="shared" si="117"/>
        <v xml:space="preserve"> </v>
      </c>
    </row>
    <row r="160" spans="1:39" x14ac:dyDescent="0.2">
      <c r="A160" s="178"/>
      <c r="B160" s="630"/>
      <c r="C160" s="628" t="s">
        <v>166</v>
      </c>
      <c r="D160" s="628"/>
      <c r="E160" s="628"/>
      <c r="F160" s="628"/>
      <c r="G160" s="628"/>
      <c r="H160" s="628"/>
      <c r="I160" s="628"/>
      <c r="J160" s="628"/>
      <c r="K160" s="628"/>
      <c r="L160" s="628"/>
      <c r="M160" s="628"/>
      <c r="N160" s="628"/>
      <c r="O160" s="348"/>
      <c r="P160" s="365"/>
      <c r="Q160" s="365"/>
      <c r="R160" s="348"/>
      <c r="S160" s="365"/>
      <c r="T160" s="348"/>
      <c r="U160" s="348"/>
      <c r="V160" s="348"/>
      <c r="W160" s="348"/>
      <c r="X160" s="348"/>
      <c r="Y160" s="348"/>
      <c r="Z160" s="348"/>
      <c r="AA160" s="348"/>
      <c r="AB160" s="348"/>
      <c r="AC160" s="348"/>
      <c r="AD160" s="348"/>
      <c r="AE160" s="348"/>
      <c r="AF160" s="348"/>
      <c r="AG160" s="348"/>
      <c r="AH160" s="353"/>
      <c r="AI160" s="178"/>
      <c r="AJ160" s="355">
        <f>COUNTIFS(O154:AH154,"1",O156:AH156,"1",O160:AH160,"1")</f>
        <v>0</v>
      </c>
      <c r="AK160" s="348">
        <f>COUNTIFS(O154:AH154,"1",O156:AH156,"1",O160:AH160,"0")</f>
        <v>0</v>
      </c>
      <c r="AL160" s="348">
        <f t="shared" si="116"/>
        <v>0</v>
      </c>
      <c r="AM160" s="354" t="str">
        <f t="shared" si="117"/>
        <v xml:space="preserve"> </v>
      </c>
    </row>
    <row r="161" spans="1:39" x14ac:dyDescent="0.2">
      <c r="A161" s="178"/>
      <c r="B161" s="630"/>
      <c r="C161" s="804" t="s">
        <v>571</v>
      </c>
      <c r="D161" s="805"/>
      <c r="E161" s="805"/>
      <c r="F161" s="805"/>
      <c r="G161" s="805"/>
      <c r="H161" s="805"/>
      <c r="I161" s="805"/>
      <c r="J161" s="805"/>
      <c r="K161" s="805"/>
      <c r="L161" s="805"/>
      <c r="M161" s="805"/>
      <c r="N161" s="805"/>
      <c r="O161" s="348"/>
      <c r="P161" s="348"/>
      <c r="Q161" s="365"/>
      <c r="R161" s="365"/>
      <c r="S161" s="365"/>
      <c r="T161" s="348"/>
      <c r="U161" s="348"/>
      <c r="V161" s="348"/>
      <c r="W161" s="348"/>
      <c r="X161" s="348"/>
      <c r="Y161" s="348"/>
      <c r="Z161" s="348"/>
      <c r="AA161" s="348"/>
      <c r="AB161" s="348"/>
      <c r="AC161" s="348"/>
      <c r="AD161" s="348"/>
      <c r="AE161" s="348"/>
      <c r="AF161" s="348"/>
      <c r="AG161" s="348"/>
      <c r="AH161" s="353"/>
      <c r="AI161" s="178"/>
      <c r="AJ161" s="355">
        <f>COUNTIFS(O154:AH154,"1",O156:AH156,"1",O161:AH161,"1")</f>
        <v>0</v>
      </c>
      <c r="AK161" s="348">
        <f>COUNTIFS(O154:AH154,"1",O156:AH156,"1",O161:AH161,"0")</f>
        <v>0</v>
      </c>
      <c r="AL161" s="348">
        <f t="shared" si="116"/>
        <v>0</v>
      </c>
      <c r="AM161" s="354" t="str">
        <f t="shared" si="117"/>
        <v xml:space="preserve"> </v>
      </c>
    </row>
    <row r="162" spans="1:39" x14ac:dyDescent="0.2">
      <c r="A162" s="178"/>
      <c r="B162" s="630"/>
      <c r="C162" s="805" t="s">
        <v>401</v>
      </c>
      <c r="D162" s="805"/>
      <c r="E162" s="805"/>
      <c r="F162" s="805"/>
      <c r="G162" s="805"/>
      <c r="H162" s="805"/>
      <c r="I162" s="805"/>
      <c r="J162" s="805"/>
      <c r="K162" s="805"/>
      <c r="L162" s="805"/>
      <c r="M162" s="805"/>
      <c r="N162" s="805"/>
      <c r="O162" s="365"/>
      <c r="P162" s="348"/>
      <c r="Q162" s="348"/>
      <c r="R162" s="365"/>
      <c r="S162" s="348"/>
      <c r="T162" s="348"/>
      <c r="U162" s="348"/>
      <c r="V162" s="348"/>
      <c r="W162" s="348"/>
      <c r="X162" s="348"/>
      <c r="Y162" s="348"/>
      <c r="Z162" s="348"/>
      <c r="AA162" s="348"/>
      <c r="AB162" s="348"/>
      <c r="AC162" s="348"/>
      <c r="AD162" s="348"/>
      <c r="AE162" s="348"/>
      <c r="AF162" s="348"/>
      <c r="AG162" s="348"/>
      <c r="AH162" s="353"/>
      <c r="AI162" s="178"/>
      <c r="AJ162" s="355">
        <f>COUNTIFS(O154:AH154,"1",O156:AH156,"1",O162:AH162,"1")</f>
        <v>0</v>
      </c>
      <c r="AK162" s="348">
        <f>COUNTIFS(O154:AH154,"1",O156:AH156,"1",O162:AH162,"0")</f>
        <v>0</v>
      </c>
      <c r="AL162" s="348">
        <f t="shared" si="116"/>
        <v>0</v>
      </c>
      <c r="AM162" s="354" t="str">
        <f t="shared" si="117"/>
        <v xml:space="preserve"> </v>
      </c>
    </row>
    <row r="163" spans="1:39" hidden="1" x14ac:dyDescent="0.2">
      <c r="A163" s="178"/>
      <c r="B163" s="631"/>
      <c r="C163" s="633"/>
      <c r="D163" s="633"/>
      <c r="E163" s="633"/>
      <c r="F163" s="633"/>
      <c r="G163" s="633"/>
      <c r="H163" s="633"/>
      <c r="I163" s="633"/>
      <c r="J163" s="633"/>
      <c r="K163" s="633"/>
      <c r="L163" s="633"/>
      <c r="M163" s="633"/>
      <c r="N163" s="633"/>
      <c r="O163" s="235">
        <f>COUNT(O160:O162)</f>
        <v>0</v>
      </c>
      <c r="P163" s="235">
        <f t="shared" ref="P163:AH163" si="161">COUNT(P160:P162)</f>
        <v>0</v>
      </c>
      <c r="Q163" s="235">
        <f t="shared" si="161"/>
        <v>0</v>
      </c>
      <c r="R163" s="235">
        <f t="shared" si="161"/>
        <v>0</v>
      </c>
      <c r="S163" s="235">
        <f t="shared" si="161"/>
        <v>0</v>
      </c>
      <c r="T163" s="235">
        <f t="shared" si="161"/>
        <v>0</v>
      </c>
      <c r="U163" s="235">
        <f t="shared" si="161"/>
        <v>0</v>
      </c>
      <c r="V163" s="235">
        <f t="shared" si="161"/>
        <v>0</v>
      </c>
      <c r="W163" s="235">
        <f t="shared" si="161"/>
        <v>0</v>
      </c>
      <c r="X163" s="235">
        <f t="shared" si="161"/>
        <v>0</v>
      </c>
      <c r="Y163" s="235">
        <f t="shared" si="161"/>
        <v>0</v>
      </c>
      <c r="Z163" s="235">
        <f t="shared" si="161"/>
        <v>0</v>
      </c>
      <c r="AA163" s="235">
        <f t="shared" si="161"/>
        <v>0</v>
      </c>
      <c r="AB163" s="235">
        <f t="shared" si="161"/>
        <v>0</v>
      </c>
      <c r="AC163" s="235">
        <f t="shared" si="161"/>
        <v>0</v>
      </c>
      <c r="AD163" s="235">
        <f t="shared" si="161"/>
        <v>0</v>
      </c>
      <c r="AE163" s="235">
        <f t="shared" si="161"/>
        <v>0</v>
      </c>
      <c r="AF163" s="235">
        <f t="shared" si="161"/>
        <v>0</v>
      </c>
      <c r="AG163" s="235">
        <f t="shared" si="161"/>
        <v>0</v>
      </c>
      <c r="AH163" s="284">
        <f t="shared" si="161"/>
        <v>0</v>
      </c>
      <c r="AI163" s="178"/>
      <c r="AJ163" s="236"/>
      <c r="AK163" s="237"/>
      <c r="AL163" s="235"/>
      <c r="AM163" s="238"/>
    </row>
    <row r="164" spans="1:39" hidden="1" x14ac:dyDescent="0.2">
      <c r="A164" s="178"/>
      <c r="B164" s="631"/>
      <c r="C164" s="351"/>
      <c r="D164" s="351"/>
      <c r="E164" s="351"/>
      <c r="F164" s="351"/>
      <c r="G164" s="351"/>
      <c r="H164" s="351"/>
      <c r="I164" s="351"/>
      <c r="J164" s="351"/>
      <c r="K164" s="351"/>
      <c r="L164" s="351"/>
      <c r="M164" s="351"/>
      <c r="N164" s="351"/>
      <c r="O164" s="235" t="str">
        <f>IF(O163=0," ",SUM(O160:O162))</f>
        <v xml:space="preserve"> </v>
      </c>
      <c r="P164" s="235" t="str">
        <f t="shared" ref="P164:AH164" si="162">IF(P163=0," ",SUM(P160:P162))</f>
        <v xml:space="preserve"> </v>
      </c>
      <c r="Q164" s="235" t="str">
        <f t="shared" si="162"/>
        <v xml:space="preserve"> </v>
      </c>
      <c r="R164" s="235" t="str">
        <f t="shared" si="162"/>
        <v xml:space="preserve"> </v>
      </c>
      <c r="S164" s="235" t="str">
        <f t="shared" si="162"/>
        <v xml:space="preserve"> </v>
      </c>
      <c r="T164" s="235" t="str">
        <f t="shared" si="162"/>
        <v xml:space="preserve"> </v>
      </c>
      <c r="U164" s="235" t="str">
        <f t="shared" si="162"/>
        <v xml:space="preserve"> </v>
      </c>
      <c r="V164" s="235" t="str">
        <f t="shared" si="162"/>
        <v xml:space="preserve"> </v>
      </c>
      <c r="W164" s="235" t="str">
        <f t="shared" si="162"/>
        <v xml:space="preserve"> </v>
      </c>
      <c r="X164" s="235" t="str">
        <f t="shared" si="162"/>
        <v xml:space="preserve"> </v>
      </c>
      <c r="Y164" s="235" t="str">
        <f t="shared" si="162"/>
        <v xml:space="preserve"> </v>
      </c>
      <c r="Z164" s="235" t="str">
        <f t="shared" si="162"/>
        <v xml:space="preserve"> </v>
      </c>
      <c r="AA164" s="235" t="str">
        <f t="shared" si="162"/>
        <v xml:space="preserve"> </v>
      </c>
      <c r="AB164" s="235" t="str">
        <f t="shared" si="162"/>
        <v xml:space="preserve"> </v>
      </c>
      <c r="AC164" s="235" t="str">
        <f t="shared" si="162"/>
        <v xml:space="preserve"> </v>
      </c>
      <c r="AD164" s="235" t="str">
        <f t="shared" si="162"/>
        <v xml:space="preserve"> </v>
      </c>
      <c r="AE164" s="235" t="str">
        <f t="shared" si="162"/>
        <v xml:space="preserve"> </v>
      </c>
      <c r="AF164" s="235" t="str">
        <f t="shared" si="162"/>
        <v xml:space="preserve"> </v>
      </c>
      <c r="AG164" s="235" t="str">
        <f t="shared" si="162"/>
        <v xml:space="preserve"> </v>
      </c>
      <c r="AH164" s="284" t="str">
        <f t="shared" si="162"/>
        <v xml:space="preserve"> </v>
      </c>
      <c r="AI164" s="178"/>
      <c r="AJ164" s="236"/>
      <c r="AK164" s="237"/>
      <c r="AL164" s="235"/>
      <c r="AM164" s="238"/>
    </row>
    <row r="165" spans="1:39" hidden="1" x14ac:dyDescent="0.2">
      <c r="A165" s="178"/>
      <c r="B165" s="631"/>
      <c r="C165" s="379"/>
      <c r="D165" s="379"/>
      <c r="E165" s="379"/>
      <c r="F165" s="379"/>
      <c r="G165" s="379"/>
      <c r="H165" s="379"/>
      <c r="I165" s="379"/>
      <c r="J165" s="379"/>
      <c r="K165" s="379"/>
      <c r="L165" s="379"/>
      <c r="M165" s="379"/>
      <c r="N165" s="379"/>
      <c r="O165" s="380" t="str">
        <f>IF(O154=0," ",COUNTIF(O164,"&gt;=1"))</f>
        <v xml:space="preserve"> </v>
      </c>
      <c r="P165" s="380" t="str">
        <f t="shared" ref="P165:AH165" si="163">IF(P154=0," ",COUNTIF(P164,"&gt;=1"))</f>
        <v xml:space="preserve"> </v>
      </c>
      <c r="Q165" s="380" t="str">
        <f t="shared" si="163"/>
        <v xml:space="preserve"> </v>
      </c>
      <c r="R165" s="380" t="str">
        <f t="shared" si="163"/>
        <v xml:space="preserve"> </v>
      </c>
      <c r="S165" s="380" t="str">
        <f t="shared" si="163"/>
        <v xml:space="preserve"> </v>
      </c>
      <c r="T165" s="380" t="str">
        <f t="shared" si="163"/>
        <v xml:space="preserve"> </v>
      </c>
      <c r="U165" s="380" t="str">
        <f t="shared" si="163"/>
        <v xml:space="preserve"> </v>
      </c>
      <c r="V165" s="380" t="str">
        <f t="shared" si="163"/>
        <v xml:space="preserve"> </v>
      </c>
      <c r="W165" s="380" t="str">
        <f t="shared" si="163"/>
        <v xml:space="preserve"> </v>
      </c>
      <c r="X165" s="380" t="str">
        <f t="shared" si="163"/>
        <v xml:space="preserve"> </v>
      </c>
      <c r="Y165" s="380" t="str">
        <f t="shared" si="163"/>
        <v xml:space="preserve"> </v>
      </c>
      <c r="Z165" s="380" t="str">
        <f t="shared" si="163"/>
        <v xml:space="preserve"> </v>
      </c>
      <c r="AA165" s="380" t="str">
        <f t="shared" si="163"/>
        <v xml:space="preserve"> </v>
      </c>
      <c r="AB165" s="380" t="str">
        <f t="shared" si="163"/>
        <v xml:space="preserve"> </v>
      </c>
      <c r="AC165" s="380" t="str">
        <f t="shared" si="163"/>
        <v xml:space="preserve"> </v>
      </c>
      <c r="AD165" s="380" t="str">
        <f t="shared" si="163"/>
        <v xml:space="preserve"> </v>
      </c>
      <c r="AE165" s="380" t="str">
        <f t="shared" si="163"/>
        <v xml:space="preserve"> </v>
      </c>
      <c r="AF165" s="380" t="str">
        <f t="shared" si="163"/>
        <v xml:space="preserve"> </v>
      </c>
      <c r="AG165" s="380" t="str">
        <f t="shared" si="163"/>
        <v xml:space="preserve"> </v>
      </c>
      <c r="AH165" s="380" t="str">
        <f t="shared" si="163"/>
        <v xml:space="preserve"> </v>
      </c>
      <c r="AI165" s="178"/>
      <c r="AJ165" s="236">
        <f>COUNTIFS(O31:AH31,"1",O154:AH154,"1",O156:AH156,"1",O165:AH165,"1")</f>
        <v>0</v>
      </c>
      <c r="AK165" s="380">
        <f>COUNTIFS(O31:AH31,"1",O154:AH154,"1",O156:AH156,"1",O165:AH165,"0")</f>
        <v>0</v>
      </c>
      <c r="AL165" s="235">
        <f t="shared" ref="AL165" si="164">SUM(AJ165:AK165)</f>
        <v>0</v>
      </c>
      <c r="AM165" s="238" t="str">
        <f t="shared" ref="AM165" si="165">IF(AL165=0," ",SUM(AJ165/AL165))</f>
        <v xml:space="preserve"> </v>
      </c>
    </row>
    <row r="166" spans="1:39" ht="13.5" thickBot="1" x14ac:dyDescent="0.25">
      <c r="A166" s="178"/>
      <c r="B166" s="630"/>
      <c r="C166" s="719" t="s">
        <v>168</v>
      </c>
      <c r="D166" s="719"/>
      <c r="E166" s="719"/>
      <c r="F166" s="719"/>
      <c r="G166" s="719"/>
      <c r="H166" s="719"/>
      <c r="I166" s="719"/>
      <c r="J166" s="719"/>
      <c r="K166" s="719"/>
      <c r="L166" s="719"/>
      <c r="M166" s="719"/>
      <c r="N166" s="719"/>
      <c r="O166" s="217"/>
      <c r="P166" s="217"/>
      <c r="Q166" s="217"/>
      <c r="R166" s="217"/>
      <c r="S166" s="217"/>
      <c r="T166" s="217"/>
      <c r="U166" s="217"/>
      <c r="V166" s="217"/>
      <c r="W166" s="217"/>
      <c r="X166" s="217"/>
      <c r="Y166" s="217"/>
      <c r="Z166" s="217"/>
      <c r="AA166" s="217"/>
      <c r="AB166" s="217"/>
      <c r="AC166" s="217"/>
      <c r="AD166" s="217"/>
      <c r="AE166" s="217"/>
      <c r="AF166" s="217"/>
      <c r="AG166" s="217"/>
      <c r="AH166" s="218"/>
      <c r="AI166" s="178"/>
      <c r="AJ166" s="219">
        <f>COUNTIFS(O154:AH154,"1",O156:AH156,"1",O166:AH166,"1")</f>
        <v>0</v>
      </c>
      <c r="AK166" s="217">
        <f>COUNTIFS(O154:AH154,"1",O156:AH156,"1",O166:AH166,"0")</f>
        <v>0</v>
      </c>
      <c r="AL166" s="217">
        <f t="shared" si="116"/>
        <v>0</v>
      </c>
      <c r="AM166" s="220" t="str">
        <f t="shared" si="117"/>
        <v xml:space="preserve"> </v>
      </c>
    </row>
    <row r="167" spans="1:39" ht="13.5" hidden="1" thickBot="1" x14ac:dyDescent="0.25">
      <c r="A167" s="178"/>
      <c r="B167" s="381"/>
      <c r="C167" s="382"/>
      <c r="D167" s="382"/>
      <c r="E167" s="382"/>
      <c r="F167" s="382"/>
      <c r="G167" s="382"/>
      <c r="H167" s="382"/>
      <c r="I167" s="382"/>
      <c r="J167" s="382"/>
      <c r="K167" s="382"/>
      <c r="L167" s="382"/>
      <c r="M167" s="382"/>
      <c r="N167" s="382"/>
      <c r="O167" s="362"/>
      <c r="P167" s="362"/>
      <c r="Q167" s="362"/>
      <c r="R167" s="362"/>
      <c r="S167" s="362"/>
      <c r="T167" s="362"/>
      <c r="U167" s="362"/>
      <c r="V167" s="362"/>
      <c r="W167" s="362"/>
      <c r="X167" s="362"/>
      <c r="Y167" s="362"/>
      <c r="Z167" s="362"/>
      <c r="AA167" s="362"/>
      <c r="AB167" s="362"/>
      <c r="AC167" s="362"/>
      <c r="AD167" s="362"/>
      <c r="AE167" s="362"/>
      <c r="AF167" s="362"/>
      <c r="AG167" s="362"/>
      <c r="AH167" s="363"/>
      <c r="AI167" s="178"/>
      <c r="AJ167" s="325">
        <f>COUNTIFS(O154:AH154,"1",O156:AH156,"1",O158:AH158,"1",O159:AH159,"1",O165:AH165,"1",O166:AH166,"1")</f>
        <v>0</v>
      </c>
      <c r="AK167" s="324"/>
      <c r="AL167" s="324">
        <f>COUNTIFS(O154:AH154,"1",O156:AH156,"1")</f>
        <v>0</v>
      </c>
      <c r="AM167" s="364" t="str">
        <f t="shared" si="117"/>
        <v xml:space="preserve"> </v>
      </c>
    </row>
    <row r="168" spans="1:39" ht="12.75" customHeight="1" thickBot="1" x14ac:dyDescent="0.25">
      <c r="A168" s="178"/>
      <c r="B168" s="623" t="s">
        <v>203</v>
      </c>
      <c r="C168" s="624"/>
      <c r="D168" s="624"/>
      <c r="E168" s="624"/>
      <c r="F168" s="624"/>
      <c r="G168" s="624"/>
      <c r="H168" s="624"/>
      <c r="I168" s="624"/>
      <c r="J168" s="624"/>
      <c r="K168" s="624"/>
      <c r="L168" s="624"/>
      <c r="M168" s="624"/>
      <c r="N168" s="624"/>
      <c r="O168" s="247"/>
      <c r="P168" s="247"/>
      <c r="Q168" s="247"/>
      <c r="R168" s="247"/>
      <c r="S168" s="247"/>
      <c r="T168" s="247"/>
      <c r="U168" s="247"/>
      <c r="V168" s="247"/>
      <c r="W168" s="247"/>
      <c r="X168" s="247"/>
      <c r="Y168" s="247"/>
      <c r="Z168" s="247"/>
      <c r="AA168" s="247"/>
      <c r="AB168" s="247"/>
      <c r="AC168" s="247"/>
      <c r="AD168" s="247"/>
      <c r="AE168" s="247"/>
      <c r="AF168" s="247"/>
      <c r="AG168" s="247"/>
      <c r="AH168" s="248"/>
      <c r="AI168" s="178"/>
      <c r="AJ168" s="754"/>
      <c r="AK168" s="755"/>
      <c r="AL168" s="755"/>
      <c r="AM168" s="756"/>
    </row>
    <row r="169" spans="1:39" x14ac:dyDescent="0.2">
      <c r="A169" s="178"/>
      <c r="B169" s="221">
        <v>22</v>
      </c>
      <c r="C169" s="688" t="s">
        <v>191</v>
      </c>
      <c r="D169" s="688"/>
      <c r="E169" s="688"/>
      <c r="F169" s="688"/>
      <c r="G169" s="688"/>
      <c r="H169" s="688"/>
      <c r="I169" s="688"/>
      <c r="J169" s="688"/>
      <c r="K169" s="688"/>
      <c r="L169" s="688"/>
      <c r="M169" s="688"/>
      <c r="N169" s="688"/>
      <c r="O169" s="209"/>
      <c r="P169" s="209"/>
      <c r="Q169" s="209"/>
      <c r="R169" s="209"/>
      <c r="S169" s="209"/>
      <c r="T169" s="209"/>
      <c r="U169" s="209"/>
      <c r="V169" s="209"/>
      <c r="W169" s="209"/>
      <c r="X169" s="209"/>
      <c r="Y169" s="209"/>
      <c r="Z169" s="209"/>
      <c r="AA169" s="209"/>
      <c r="AB169" s="209"/>
      <c r="AC169" s="209"/>
      <c r="AD169" s="209"/>
      <c r="AE169" s="209"/>
      <c r="AF169" s="209"/>
      <c r="AG169" s="209"/>
      <c r="AH169" s="210"/>
      <c r="AI169" s="178"/>
      <c r="AJ169" s="224">
        <f>COUNTIF(O169:AH169,"1")</f>
        <v>0</v>
      </c>
      <c r="AK169" s="225">
        <f>COUNTIF(O169:AH169,"0")</f>
        <v>0</v>
      </c>
      <c r="AL169" s="225">
        <f t="shared" si="116"/>
        <v>0</v>
      </c>
      <c r="AM169" s="226" t="str">
        <f t="shared" si="117"/>
        <v xml:space="preserve"> </v>
      </c>
    </row>
    <row r="170" spans="1:39" x14ac:dyDescent="0.2">
      <c r="A170" s="178"/>
      <c r="B170" s="621">
        <v>22.1</v>
      </c>
      <c r="C170" s="445" t="s">
        <v>572</v>
      </c>
      <c r="D170" s="729"/>
      <c r="E170" s="729"/>
      <c r="F170" s="729"/>
      <c r="G170" s="729"/>
      <c r="H170" s="729"/>
      <c r="I170" s="729"/>
      <c r="J170" s="729"/>
      <c r="K170" s="729"/>
      <c r="L170" s="729"/>
      <c r="M170" s="729"/>
      <c r="N170" s="730"/>
      <c r="O170" s="601"/>
      <c r="P170" s="601"/>
      <c r="Q170" s="601"/>
      <c r="R170" s="601"/>
      <c r="S170" s="601"/>
      <c r="T170" s="601"/>
      <c r="U170" s="601"/>
      <c r="V170" s="601"/>
      <c r="W170" s="601"/>
      <c r="X170" s="601"/>
      <c r="Y170" s="601"/>
      <c r="Z170" s="601"/>
      <c r="AA170" s="601"/>
      <c r="AB170" s="601"/>
      <c r="AC170" s="601"/>
      <c r="AD170" s="601"/>
      <c r="AE170" s="601"/>
      <c r="AF170" s="601"/>
      <c r="AG170" s="601"/>
      <c r="AH170" s="609"/>
      <c r="AI170" s="178"/>
      <c r="AJ170" s="604">
        <f>COUNTIFS(O169:AH169,"1",O170:AH170,"1")</f>
        <v>0</v>
      </c>
      <c r="AK170" s="603">
        <f>COUNTIFS(O169:AH169,"1",O170:AH170,"0")</f>
        <v>0</v>
      </c>
      <c r="AL170" s="603">
        <f t="shared" si="116"/>
        <v>0</v>
      </c>
      <c r="AM170" s="602" t="str">
        <f t="shared" si="117"/>
        <v xml:space="preserve"> </v>
      </c>
    </row>
    <row r="171" spans="1:39" x14ac:dyDescent="0.2">
      <c r="A171" s="178"/>
      <c r="B171" s="622"/>
      <c r="C171" s="727" t="s">
        <v>442</v>
      </c>
      <c r="D171" s="645"/>
      <c r="E171" s="645"/>
      <c r="F171" s="645"/>
      <c r="G171" s="645"/>
      <c r="H171" s="645"/>
      <c r="I171" s="645"/>
      <c r="J171" s="645"/>
      <c r="K171" s="645"/>
      <c r="L171" s="645"/>
      <c r="M171" s="645"/>
      <c r="N171" s="646"/>
      <c r="O171" s="601"/>
      <c r="P171" s="601"/>
      <c r="Q171" s="601"/>
      <c r="R171" s="601"/>
      <c r="S171" s="601"/>
      <c r="T171" s="601"/>
      <c r="U171" s="601"/>
      <c r="V171" s="601"/>
      <c r="W171" s="601"/>
      <c r="X171" s="601"/>
      <c r="Y171" s="601"/>
      <c r="Z171" s="601"/>
      <c r="AA171" s="601"/>
      <c r="AB171" s="601"/>
      <c r="AC171" s="601"/>
      <c r="AD171" s="601"/>
      <c r="AE171" s="601"/>
      <c r="AF171" s="601"/>
      <c r="AG171" s="601"/>
      <c r="AH171" s="609"/>
      <c r="AI171" s="178"/>
      <c r="AJ171" s="604"/>
      <c r="AK171" s="603"/>
      <c r="AL171" s="603"/>
      <c r="AM171" s="602"/>
    </row>
    <row r="172" spans="1:39" x14ac:dyDescent="0.2">
      <c r="A172" s="178"/>
      <c r="B172" s="625">
        <v>22.2</v>
      </c>
      <c r="C172" s="635" t="s">
        <v>374</v>
      </c>
      <c r="D172" s="635"/>
      <c r="E172" s="635"/>
      <c r="F172" s="635"/>
      <c r="G172" s="635"/>
      <c r="H172" s="635"/>
      <c r="I172" s="635"/>
      <c r="J172" s="635"/>
      <c r="K172" s="635"/>
      <c r="L172" s="635"/>
      <c r="M172" s="635"/>
      <c r="N172" s="635"/>
      <c r="O172" s="211"/>
      <c r="P172" s="211"/>
      <c r="Q172" s="211"/>
      <c r="R172" s="211"/>
      <c r="S172" s="211"/>
      <c r="T172" s="211"/>
      <c r="U172" s="211"/>
      <c r="V172" s="211"/>
      <c r="W172" s="211"/>
      <c r="X172" s="211"/>
      <c r="Y172" s="211"/>
      <c r="Z172" s="211"/>
      <c r="AA172" s="211"/>
      <c r="AB172" s="211"/>
      <c r="AC172" s="211"/>
      <c r="AD172" s="211"/>
      <c r="AE172" s="211"/>
      <c r="AF172" s="211"/>
      <c r="AG172" s="211"/>
      <c r="AH172" s="212"/>
      <c r="AI172" s="178"/>
      <c r="AJ172" s="742"/>
      <c r="AK172" s="743"/>
      <c r="AL172" s="743"/>
      <c r="AM172" s="744"/>
    </row>
    <row r="173" spans="1:39" x14ac:dyDescent="0.2">
      <c r="A173" s="178"/>
      <c r="B173" s="626"/>
      <c r="C173" s="636" t="s">
        <v>190</v>
      </c>
      <c r="D173" s="636"/>
      <c r="E173" s="636"/>
      <c r="F173" s="636"/>
      <c r="G173" s="636"/>
      <c r="H173" s="636"/>
      <c r="I173" s="636"/>
      <c r="J173" s="636"/>
      <c r="K173" s="636"/>
      <c r="L173" s="636"/>
      <c r="M173" s="636"/>
      <c r="N173" s="636"/>
      <c r="O173" s="250"/>
      <c r="P173" s="250"/>
      <c r="Q173" s="250"/>
      <c r="R173" s="250"/>
      <c r="S173" s="250"/>
      <c r="T173" s="250"/>
      <c r="U173" s="250"/>
      <c r="V173" s="250"/>
      <c r="W173" s="250"/>
      <c r="X173" s="250"/>
      <c r="Y173" s="250"/>
      <c r="Z173" s="250"/>
      <c r="AA173" s="250"/>
      <c r="AB173" s="250"/>
      <c r="AC173" s="250"/>
      <c r="AD173" s="250"/>
      <c r="AE173" s="250"/>
      <c r="AF173" s="250"/>
      <c r="AG173" s="250"/>
      <c r="AH173" s="251"/>
      <c r="AI173" s="178"/>
      <c r="AJ173" s="232">
        <f>COUNTIFS(O169:AH169,"1",O170:AH170,"1",O173:AH173,"1")</f>
        <v>0</v>
      </c>
      <c r="AK173" s="233">
        <f>COUNTIFS(O169:AH169,"1",O170:AH170,"1",O173:AH173,"0")</f>
        <v>0</v>
      </c>
      <c r="AL173" s="233">
        <f t="shared" si="116"/>
        <v>0</v>
      </c>
      <c r="AM173" s="234" t="str">
        <f t="shared" si="117"/>
        <v xml:space="preserve"> </v>
      </c>
    </row>
    <row r="174" spans="1:39" ht="13.5" thickBot="1" x14ac:dyDescent="0.25">
      <c r="A174" s="178"/>
      <c r="B174" s="627"/>
      <c r="C174" s="634" t="s">
        <v>168</v>
      </c>
      <c r="D174" s="634"/>
      <c r="E174" s="634"/>
      <c r="F174" s="634"/>
      <c r="G174" s="634"/>
      <c r="H174" s="634"/>
      <c r="I174" s="634"/>
      <c r="J174" s="634"/>
      <c r="K174" s="634"/>
      <c r="L174" s="634"/>
      <c r="M174" s="634"/>
      <c r="N174" s="634"/>
      <c r="O174" s="252"/>
      <c r="P174" s="252"/>
      <c r="Q174" s="252"/>
      <c r="R174" s="252"/>
      <c r="S174" s="252"/>
      <c r="T174" s="252"/>
      <c r="U174" s="252"/>
      <c r="V174" s="252"/>
      <c r="W174" s="252"/>
      <c r="X174" s="252"/>
      <c r="Y174" s="252"/>
      <c r="Z174" s="252"/>
      <c r="AA174" s="252"/>
      <c r="AB174" s="252"/>
      <c r="AC174" s="252"/>
      <c r="AD174" s="252"/>
      <c r="AE174" s="252"/>
      <c r="AF174" s="252"/>
      <c r="AG174" s="252"/>
      <c r="AH174" s="253"/>
      <c r="AI174" s="285"/>
      <c r="AJ174" s="244">
        <f>COUNTIFS(O169:AH169,"1",O170:AH170,"1",O174:AH174,"1")</f>
        <v>0</v>
      </c>
      <c r="AK174" s="245">
        <f>COUNTIFS(O169:AH169,"1",O170:AH170,"1",O174:AH174,"0")</f>
        <v>0</v>
      </c>
      <c r="AL174" s="245">
        <f t="shared" si="116"/>
        <v>0</v>
      </c>
      <c r="AM174" s="246" t="str">
        <f t="shared" si="117"/>
        <v xml:space="preserve"> </v>
      </c>
    </row>
    <row r="175" spans="1:39" x14ac:dyDescent="0.2">
      <c r="A175" s="178"/>
      <c r="B175" s="178"/>
      <c r="C175" s="178"/>
      <c r="D175" s="178"/>
      <c r="E175" s="178"/>
      <c r="F175" s="178"/>
      <c r="G175" s="178"/>
      <c r="H175" s="178"/>
      <c r="I175" s="178"/>
      <c r="J175" s="178"/>
      <c r="K175" s="178"/>
      <c r="L175" s="178"/>
      <c r="M175" s="178"/>
      <c r="N175" s="178"/>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8"/>
      <c r="AJ175" s="179"/>
      <c r="AK175" s="179"/>
      <c r="AL175" s="179"/>
      <c r="AM175" s="179"/>
    </row>
    <row r="176" spans="1:39" ht="13.5" thickBot="1" x14ac:dyDescent="0.25">
      <c r="A176" s="178"/>
      <c r="B176" s="178"/>
      <c r="C176" s="178"/>
      <c r="D176" s="178"/>
      <c r="E176" s="178"/>
      <c r="F176" s="178"/>
      <c r="G176" s="178"/>
      <c r="H176" s="178"/>
      <c r="I176" s="178"/>
      <c r="J176" s="178"/>
      <c r="K176" s="178"/>
      <c r="L176" s="178"/>
      <c r="M176" s="178"/>
      <c r="N176" s="178"/>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8"/>
      <c r="AJ176" s="179"/>
      <c r="AK176" s="179"/>
      <c r="AL176" s="179"/>
      <c r="AM176" s="179"/>
    </row>
    <row r="177" spans="1:39" s="204" customFormat="1" ht="27" customHeight="1" x14ac:dyDescent="0.25">
      <c r="A177" s="203"/>
      <c r="B177" s="798" t="s">
        <v>439</v>
      </c>
      <c r="C177" s="799"/>
      <c r="D177" s="799"/>
      <c r="E177" s="799"/>
      <c r="F177" s="799"/>
      <c r="G177" s="799"/>
      <c r="H177" s="799"/>
      <c r="I177" s="799"/>
      <c r="J177" s="799"/>
      <c r="K177" s="799"/>
      <c r="L177" s="799"/>
      <c r="M177" s="799"/>
      <c r="N177" s="800"/>
      <c r="O177" s="286"/>
      <c r="P177" s="286"/>
      <c r="Q177" s="286"/>
      <c r="R177" s="203"/>
      <c r="S177" s="203"/>
      <c r="T177" s="203"/>
      <c r="U177" s="203"/>
      <c r="V177" s="203"/>
      <c r="W177" s="203"/>
      <c r="X177" s="203"/>
      <c r="Y177" s="203"/>
      <c r="Z177" s="203"/>
      <c r="AA177" s="203"/>
      <c r="AB177" s="203"/>
      <c r="AC177" s="203"/>
      <c r="AD177" s="203"/>
      <c r="AE177" s="203"/>
      <c r="AF177" s="203"/>
      <c r="AG177" s="203"/>
      <c r="AH177" s="203"/>
      <c r="AI177" s="203"/>
      <c r="AJ177" s="203"/>
      <c r="AK177" s="203"/>
      <c r="AL177" s="203"/>
      <c r="AM177" s="203"/>
    </row>
    <row r="178" spans="1:39" s="204" customFormat="1" ht="79.5" customHeight="1" thickBot="1" x14ac:dyDescent="0.3">
      <c r="A178" s="203"/>
      <c r="B178" s="613" t="s">
        <v>697</v>
      </c>
      <c r="C178" s="614"/>
      <c r="D178" s="614"/>
      <c r="E178" s="614"/>
      <c r="F178" s="614"/>
      <c r="G178" s="614"/>
      <c r="H178" s="614"/>
      <c r="I178" s="614"/>
      <c r="J178" s="614"/>
      <c r="K178" s="614"/>
      <c r="L178" s="614"/>
      <c r="M178" s="614"/>
      <c r="N178" s="615"/>
      <c r="O178" s="286"/>
      <c r="P178" s="286"/>
      <c r="Q178" s="286"/>
      <c r="R178" s="203"/>
      <c r="S178" s="203"/>
      <c r="T178" s="203"/>
      <c r="U178" s="203"/>
      <c r="V178" s="203"/>
      <c r="W178" s="203"/>
      <c r="X178" s="203"/>
      <c r="Y178" s="203"/>
      <c r="Z178" s="203"/>
      <c r="AA178" s="203"/>
      <c r="AB178" s="203"/>
      <c r="AC178" s="203"/>
      <c r="AD178" s="203"/>
      <c r="AE178" s="203"/>
      <c r="AF178" s="203"/>
      <c r="AG178" s="203"/>
      <c r="AH178" s="203"/>
      <c r="AI178" s="203"/>
      <c r="AJ178" s="203"/>
      <c r="AK178" s="203"/>
      <c r="AL178" s="203"/>
      <c r="AM178" s="203"/>
    </row>
    <row r="179" spans="1:39" s="204" customFormat="1" x14ac:dyDescent="0.2">
      <c r="A179" s="203"/>
      <c r="B179" s="287"/>
      <c r="C179" s="178"/>
      <c r="D179" s="178"/>
      <c r="E179" s="178"/>
      <c r="F179" s="178"/>
      <c r="G179" s="178"/>
      <c r="H179" s="178"/>
      <c r="I179" s="178"/>
      <c r="J179" s="178"/>
      <c r="K179" s="178"/>
      <c r="L179" s="178"/>
      <c r="M179" s="178"/>
      <c r="N179" s="178"/>
      <c r="O179" s="179"/>
      <c r="P179" s="203"/>
      <c r="Q179" s="203"/>
      <c r="R179" s="203"/>
      <c r="S179" s="203"/>
      <c r="T179" s="203"/>
      <c r="U179" s="203"/>
      <c r="V179" s="203"/>
      <c r="W179" s="203"/>
      <c r="X179" s="203"/>
      <c r="Y179" s="203"/>
      <c r="Z179" s="203"/>
      <c r="AA179" s="203"/>
      <c r="AB179" s="203"/>
      <c r="AC179" s="203"/>
      <c r="AD179" s="203"/>
      <c r="AE179" s="203"/>
      <c r="AF179" s="203"/>
      <c r="AG179" s="203"/>
      <c r="AH179" s="203"/>
      <c r="AI179" s="203"/>
      <c r="AJ179" s="203"/>
      <c r="AK179" s="203"/>
      <c r="AL179" s="203"/>
      <c r="AM179" s="203"/>
    </row>
    <row r="180" spans="1:39" s="204" customFormat="1" x14ac:dyDescent="0.2">
      <c r="A180" s="203"/>
      <c r="B180" s="178"/>
      <c r="C180" s="178"/>
      <c r="D180" s="178"/>
      <c r="E180" s="178"/>
      <c r="F180" s="178"/>
      <c r="G180" s="178"/>
      <c r="H180" s="178"/>
      <c r="I180" s="178"/>
      <c r="J180" s="178"/>
      <c r="K180" s="178"/>
      <c r="L180" s="178"/>
      <c r="M180" s="178"/>
      <c r="N180" s="178"/>
      <c r="O180" s="179"/>
      <c r="P180" s="203"/>
      <c r="Q180" s="203"/>
      <c r="R180" s="203"/>
      <c r="S180" s="203"/>
      <c r="T180" s="203"/>
      <c r="U180" s="203"/>
      <c r="V180" s="203"/>
      <c r="W180" s="203"/>
      <c r="X180" s="203"/>
      <c r="Y180" s="203"/>
      <c r="Z180" s="203"/>
      <c r="AA180" s="203"/>
      <c r="AB180" s="203"/>
      <c r="AC180" s="203"/>
      <c r="AD180" s="203"/>
      <c r="AE180" s="203"/>
      <c r="AF180" s="203"/>
      <c r="AG180" s="203"/>
      <c r="AH180" s="203"/>
      <c r="AI180" s="203"/>
      <c r="AJ180" s="203"/>
      <c r="AK180" s="203"/>
      <c r="AL180" s="203"/>
      <c r="AM180" s="203"/>
    </row>
    <row r="181" spans="1:39" s="204" customFormat="1" x14ac:dyDescent="0.2">
      <c r="A181" s="203"/>
      <c r="B181" s="178"/>
      <c r="C181" s="178"/>
      <c r="D181" s="178"/>
      <c r="E181" s="178"/>
      <c r="F181" s="178"/>
      <c r="G181" s="178"/>
      <c r="H181" s="178"/>
      <c r="I181" s="178"/>
      <c r="J181" s="178"/>
      <c r="K181" s="178"/>
      <c r="L181" s="178"/>
      <c r="M181" s="178"/>
      <c r="N181" s="178"/>
      <c r="O181" s="179"/>
      <c r="P181" s="203"/>
      <c r="Q181" s="203"/>
      <c r="R181" s="203"/>
      <c r="S181" s="203"/>
      <c r="T181" s="203"/>
      <c r="U181" s="203"/>
      <c r="V181" s="203"/>
      <c r="W181" s="203"/>
      <c r="X181" s="203"/>
      <c r="Y181" s="203"/>
      <c r="Z181" s="203"/>
      <c r="AA181" s="203"/>
      <c r="AB181" s="203"/>
      <c r="AC181" s="203"/>
      <c r="AD181" s="203"/>
      <c r="AE181" s="203"/>
      <c r="AF181" s="203"/>
      <c r="AG181" s="203"/>
      <c r="AH181" s="203"/>
      <c r="AI181" s="203"/>
      <c r="AJ181" s="203"/>
      <c r="AK181" s="203"/>
      <c r="AL181" s="203"/>
      <c r="AM181" s="203"/>
    </row>
    <row r="182" spans="1:39" s="204" customFormat="1" x14ac:dyDescent="0.25">
      <c r="A182" s="203"/>
      <c r="B182" s="806" t="s">
        <v>339</v>
      </c>
      <c r="C182" s="806"/>
      <c r="D182" s="806"/>
      <c r="E182" s="806"/>
      <c r="F182" s="806"/>
      <c r="G182" s="806"/>
      <c r="H182" s="806"/>
      <c r="I182" s="806"/>
      <c r="J182" s="806"/>
      <c r="K182" s="806"/>
      <c r="L182" s="806"/>
      <c r="M182" s="806"/>
      <c r="N182" s="806"/>
      <c r="O182" s="203"/>
      <c r="P182" s="203"/>
      <c r="Q182" s="203"/>
      <c r="R182" s="203"/>
      <c r="S182" s="203"/>
      <c r="T182" s="203"/>
      <c r="U182" s="203"/>
      <c r="V182" s="203"/>
      <c r="W182" s="203"/>
      <c r="X182" s="203"/>
      <c r="Y182" s="203"/>
      <c r="Z182" s="203"/>
      <c r="AA182" s="203"/>
      <c r="AB182" s="203"/>
      <c r="AC182" s="203"/>
      <c r="AD182" s="203"/>
      <c r="AE182" s="203"/>
      <c r="AF182" s="203"/>
      <c r="AG182" s="203"/>
      <c r="AH182" s="203"/>
      <c r="AI182" s="203"/>
      <c r="AJ182" s="203"/>
      <c r="AK182" s="203"/>
      <c r="AL182" s="203"/>
      <c r="AM182" s="203"/>
    </row>
    <row r="183" spans="1:39" s="204" customFormat="1" x14ac:dyDescent="0.2">
      <c r="A183" s="203"/>
      <c r="B183" s="178"/>
      <c r="C183" s="178"/>
      <c r="D183" s="178"/>
      <c r="E183" s="178"/>
      <c r="F183" s="178"/>
      <c r="G183" s="178"/>
      <c r="H183" s="178"/>
      <c r="I183" s="178"/>
      <c r="J183" s="178"/>
      <c r="K183" s="178"/>
      <c r="L183" s="178"/>
      <c r="M183" s="178"/>
      <c r="N183" s="178"/>
      <c r="O183" s="179"/>
      <c r="P183" s="203"/>
      <c r="Q183" s="203"/>
      <c r="R183" s="203"/>
      <c r="S183" s="203"/>
      <c r="T183" s="203"/>
      <c r="U183" s="203"/>
      <c r="V183" s="203"/>
      <c r="W183" s="203"/>
      <c r="X183" s="203"/>
      <c r="Y183" s="203"/>
      <c r="Z183" s="203"/>
      <c r="AA183" s="203"/>
      <c r="AB183" s="203"/>
      <c r="AC183" s="203"/>
      <c r="AD183" s="203"/>
      <c r="AE183" s="203"/>
      <c r="AF183" s="203"/>
      <c r="AG183" s="203"/>
      <c r="AH183" s="203"/>
      <c r="AI183" s="203"/>
      <c r="AJ183" s="203"/>
      <c r="AK183" s="203"/>
      <c r="AL183" s="203"/>
      <c r="AM183" s="203"/>
    </row>
    <row r="184" spans="1:39" s="204" customFormat="1" x14ac:dyDescent="0.2">
      <c r="A184" s="203"/>
      <c r="B184" s="178"/>
      <c r="C184" s="178"/>
      <c r="D184" s="178"/>
      <c r="E184" s="178"/>
      <c r="F184" s="178"/>
      <c r="G184" s="178"/>
      <c r="H184" s="178"/>
      <c r="I184" s="178"/>
      <c r="J184" s="178"/>
      <c r="K184" s="178"/>
      <c r="L184" s="178"/>
      <c r="M184" s="178"/>
      <c r="N184" s="178"/>
      <c r="O184" s="179"/>
      <c r="P184" s="203"/>
      <c r="Q184" s="203"/>
      <c r="R184" s="203"/>
      <c r="S184" s="203"/>
      <c r="T184" s="203"/>
      <c r="U184" s="203"/>
      <c r="V184" s="203"/>
      <c r="W184" s="203"/>
      <c r="X184" s="203"/>
      <c r="Y184" s="203"/>
      <c r="Z184" s="203"/>
      <c r="AA184" s="203"/>
      <c r="AB184" s="203"/>
      <c r="AC184" s="203"/>
      <c r="AD184" s="203"/>
      <c r="AE184" s="203"/>
      <c r="AF184" s="203"/>
      <c r="AG184" s="203"/>
      <c r="AH184" s="203"/>
      <c r="AI184" s="203"/>
      <c r="AJ184" s="203"/>
      <c r="AK184" s="203"/>
      <c r="AL184" s="203"/>
      <c r="AM184" s="203"/>
    </row>
    <row r="185" spans="1:39" s="204" customFormat="1" x14ac:dyDescent="0.2">
      <c r="A185" s="203"/>
      <c r="B185" s="178"/>
      <c r="C185" s="178"/>
      <c r="D185" s="178"/>
      <c r="E185" s="178"/>
      <c r="F185" s="178"/>
      <c r="G185" s="178"/>
      <c r="H185" s="178"/>
      <c r="I185" s="178"/>
      <c r="J185" s="178"/>
      <c r="K185" s="178"/>
      <c r="L185" s="178"/>
      <c r="M185" s="178"/>
      <c r="N185" s="178"/>
      <c r="O185" s="179"/>
      <c r="P185" s="203"/>
      <c r="Q185" s="203"/>
      <c r="R185" s="203"/>
      <c r="S185" s="203"/>
      <c r="T185" s="203"/>
      <c r="U185" s="203"/>
      <c r="V185" s="203"/>
      <c r="W185" s="203"/>
      <c r="X185" s="203"/>
      <c r="Y185" s="203"/>
      <c r="Z185" s="203"/>
      <c r="AA185" s="203"/>
      <c r="AB185" s="203"/>
      <c r="AC185" s="203"/>
      <c r="AD185" s="203"/>
      <c r="AE185" s="203"/>
      <c r="AF185" s="203"/>
      <c r="AG185" s="203"/>
      <c r="AH185" s="203"/>
      <c r="AI185" s="203"/>
      <c r="AJ185" s="203"/>
      <c r="AK185" s="203"/>
      <c r="AL185" s="203"/>
      <c r="AM185" s="203"/>
    </row>
    <row r="186" spans="1:39" s="204" customFormat="1" x14ac:dyDescent="0.2">
      <c r="A186" s="203"/>
      <c r="B186" s="178"/>
      <c r="C186" s="178"/>
      <c r="D186" s="178"/>
      <c r="E186" s="178"/>
      <c r="F186" s="178"/>
      <c r="G186" s="178"/>
      <c r="H186" s="178"/>
      <c r="I186" s="178"/>
      <c r="J186" s="178"/>
      <c r="K186" s="178"/>
      <c r="L186" s="178"/>
      <c r="M186" s="178"/>
      <c r="N186" s="178"/>
      <c r="O186" s="179"/>
      <c r="P186" s="203"/>
      <c r="Q186" s="203"/>
      <c r="R186" s="203"/>
      <c r="S186" s="203"/>
      <c r="T186" s="203"/>
      <c r="U186" s="203"/>
      <c r="V186" s="203"/>
      <c r="W186" s="203"/>
      <c r="X186" s="203"/>
      <c r="Y186" s="203"/>
      <c r="Z186" s="203"/>
      <c r="AA186" s="203"/>
      <c r="AB186" s="203"/>
      <c r="AC186" s="203"/>
      <c r="AD186" s="203"/>
      <c r="AE186" s="203"/>
      <c r="AF186" s="203"/>
      <c r="AG186" s="203"/>
      <c r="AH186" s="203"/>
      <c r="AI186" s="203"/>
      <c r="AJ186" s="203"/>
      <c r="AK186" s="203"/>
      <c r="AL186" s="203"/>
      <c r="AM186" s="203"/>
    </row>
    <row r="187" spans="1:39" s="204" customFormat="1" ht="116.25" customHeight="1" x14ac:dyDescent="0.25">
      <c r="A187" s="203"/>
      <c r="B187" s="536" t="s">
        <v>698</v>
      </c>
      <c r="C187" s="797"/>
      <c r="D187" s="797"/>
      <c r="E187" s="797"/>
      <c r="F187" s="797"/>
      <c r="G187" s="797"/>
      <c r="H187" s="797"/>
      <c r="I187" s="797"/>
      <c r="J187" s="797"/>
      <c r="K187" s="797"/>
      <c r="L187" s="797"/>
      <c r="M187" s="797"/>
      <c r="N187" s="797"/>
      <c r="O187" s="288"/>
      <c r="P187" s="288"/>
      <c r="Q187" s="288"/>
      <c r="R187" s="203"/>
      <c r="S187" s="203"/>
      <c r="T187" s="203"/>
      <c r="U187" s="203"/>
      <c r="V187" s="203"/>
      <c r="W187" s="203"/>
      <c r="X187" s="203"/>
      <c r="Y187" s="203"/>
      <c r="Z187" s="203"/>
      <c r="AA187" s="203"/>
      <c r="AB187" s="203"/>
      <c r="AC187" s="203"/>
      <c r="AD187" s="203"/>
      <c r="AE187" s="203"/>
      <c r="AF187" s="203"/>
      <c r="AG187" s="203"/>
      <c r="AH187" s="203"/>
      <c r="AI187" s="203"/>
      <c r="AJ187" s="203"/>
      <c r="AK187" s="203"/>
      <c r="AL187" s="203"/>
      <c r="AM187" s="203"/>
    </row>
  </sheetData>
  <mergeCells count="357">
    <mergeCell ref="B22:N22"/>
    <mergeCell ref="B23:N23"/>
    <mergeCell ref="C25:N25"/>
    <mergeCell ref="B30:N30"/>
    <mergeCell ref="B35:B40"/>
    <mergeCell ref="B46:B48"/>
    <mergeCell ref="C116:N116"/>
    <mergeCell ref="C117:N117"/>
    <mergeCell ref="C134:N134"/>
    <mergeCell ref="C128:N128"/>
    <mergeCell ref="C127:N127"/>
    <mergeCell ref="C132:N132"/>
    <mergeCell ref="C133:N133"/>
    <mergeCell ref="C107:N107"/>
    <mergeCell ref="C53:N53"/>
    <mergeCell ref="C54:N54"/>
    <mergeCell ref="C55:N55"/>
    <mergeCell ref="C56:N56"/>
    <mergeCell ref="C48:N48"/>
    <mergeCell ref="C50:N50"/>
    <mergeCell ref="C57:N57"/>
    <mergeCell ref="B54:B62"/>
    <mergeCell ref="C66:N66"/>
    <mergeCell ref="C59:N59"/>
    <mergeCell ref="C58:N58"/>
    <mergeCell ref="C62:N62"/>
    <mergeCell ref="AJ52:AM52"/>
    <mergeCell ref="C76:N76"/>
    <mergeCell ref="C75:N75"/>
    <mergeCell ref="B187:N187"/>
    <mergeCell ref="C145:N145"/>
    <mergeCell ref="C146:N146"/>
    <mergeCell ref="B177:N177"/>
    <mergeCell ref="C147:N147"/>
    <mergeCell ref="C108:N108"/>
    <mergeCell ref="C111:N111"/>
    <mergeCell ref="C161:N161"/>
    <mergeCell ref="C162:N162"/>
    <mergeCell ref="C166:N166"/>
    <mergeCell ref="C169:N169"/>
    <mergeCell ref="C170:N170"/>
    <mergeCell ref="C150:N150"/>
    <mergeCell ref="C151:N151"/>
    <mergeCell ref="C113:N113"/>
    <mergeCell ref="B182:N182"/>
    <mergeCell ref="AJ70:AM70"/>
    <mergeCell ref="AJ54:AM54"/>
    <mergeCell ref="B66:B68"/>
    <mergeCell ref="AJ29:AM29"/>
    <mergeCell ref="C31:N31"/>
    <mergeCell ref="AJ46:AM46"/>
    <mergeCell ref="AJ30:AM30"/>
    <mergeCell ref="C43:N43"/>
    <mergeCell ref="C38:N38"/>
    <mergeCell ref="C39:N39"/>
    <mergeCell ref="C40:N40"/>
    <mergeCell ref="C33:N33"/>
    <mergeCell ref="C34:N34"/>
    <mergeCell ref="C35:N35"/>
    <mergeCell ref="C36:N36"/>
    <mergeCell ref="R31:R32"/>
    <mergeCell ref="Q31:Q32"/>
    <mergeCell ref="P31:P32"/>
    <mergeCell ref="O31:O32"/>
    <mergeCell ref="AM43:AM44"/>
    <mergeCell ref="AL43:AL44"/>
    <mergeCell ref="AK43:AK44"/>
    <mergeCell ref="AJ43:AJ44"/>
    <mergeCell ref="C47:N47"/>
    <mergeCell ref="C37:N37"/>
    <mergeCell ref="AJ33:AM33"/>
    <mergeCell ref="Y31:Y32"/>
    <mergeCell ref="X31:X32"/>
    <mergeCell ref="W31:W32"/>
    <mergeCell ref="V31:V32"/>
    <mergeCell ref="U31:U32"/>
    <mergeCell ref="AM31:AM32"/>
    <mergeCell ref="AL31:AL32"/>
    <mergeCell ref="AK31:AK32"/>
    <mergeCell ref="AJ31:AJ32"/>
    <mergeCell ref="AH31:AH32"/>
    <mergeCell ref="AG31:AG32"/>
    <mergeCell ref="AF31:AF32"/>
    <mergeCell ref="AE31:AE32"/>
    <mergeCell ref="AD31:AD32"/>
    <mergeCell ref="AC31:AC32"/>
    <mergeCell ref="AB31:AB32"/>
    <mergeCell ref="AA31:AA32"/>
    <mergeCell ref="Z31:Z32"/>
    <mergeCell ref="Y43:Y44"/>
    <mergeCell ref="T31:T32"/>
    <mergeCell ref="S31:S32"/>
    <mergeCell ref="AJ64:AM64"/>
    <mergeCell ref="AJ66:AM66"/>
    <mergeCell ref="AF71:AF72"/>
    <mergeCell ref="AE71:AE72"/>
    <mergeCell ref="AD71:AD72"/>
    <mergeCell ref="AC71:AC72"/>
    <mergeCell ref="AB71:AB72"/>
    <mergeCell ref="AA71:AA72"/>
    <mergeCell ref="AF139:AF142"/>
    <mergeCell ref="AE139:AE142"/>
    <mergeCell ref="AJ103:AM103"/>
    <mergeCell ref="AJ95:AM95"/>
    <mergeCell ref="AJ78:AM78"/>
    <mergeCell ref="AJ73:AM73"/>
    <mergeCell ref="AD139:AD142"/>
    <mergeCell ref="AH139:AH142"/>
    <mergeCell ref="AG139:AG142"/>
    <mergeCell ref="AK71:AK72"/>
    <mergeCell ref="AJ71:AJ72"/>
    <mergeCell ref="AA139:AA142"/>
    <mergeCell ref="AJ144:AM144"/>
    <mergeCell ref="AJ139:AM142"/>
    <mergeCell ref="AJ130:AM130"/>
    <mergeCell ref="AJ121:AM121"/>
    <mergeCell ref="AJ112:AM112"/>
    <mergeCell ref="AJ90:AM90"/>
    <mergeCell ref="AJ172:AM172"/>
    <mergeCell ref="AJ157:AM157"/>
    <mergeCell ref="AJ153:AM153"/>
    <mergeCell ref="AJ168:AM168"/>
    <mergeCell ref="AM154:AM155"/>
    <mergeCell ref="AL154:AL155"/>
    <mergeCell ref="AK154:AK155"/>
    <mergeCell ref="AJ154:AJ155"/>
    <mergeCell ref="AE154:AE155"/>
    <mergeCell ref="AD154:AD155"/>
    <mergeCell ref="AC154:AC155"/>
    <mergeCell ref="B112:B117"/>
    <mergeCell ref="B103:B108"/>
    <mergeCell ref="C137:N137"/>
    <mergeCell ref="C136:N136"/>
    <mergeCell ref="C131:N131"/>
    <mergeCell ref="C135:N135"/>
    <mergeCell ref="C118:N118"/>
    <mergeCell ref="AB139:AB142"/>
    <mergeCell ref="B144:B151"/>
    <mergeCell ref="C139:N142"/>
    <mergeCell ref="C138:N138"/>
    <mergeCell ref="C144:N144"/>
    <mergeCell ref="C114:N114"/>
    <mergeCell ref="C115:N115"/>
    <mergeCell ref="V139:V142"/>
    <mergeCell ref="C122:N122"/>
    <mergeCell ref="C129:N129"/>
    <mergeCell ref="B130:B135"/>
    <mergeCell ref="B153:N153"/>
    <mergeCell ref="C154:N154"/>
    <mergeCell ref="B121:B126"/>
    <mergeCell ref="O139:O142"/>
    <mergeCell ref="C171:N171"/>
    <mergeCell ref="AB170:AB171"/>
    <mergeCell ref="AC139:AC142"/>
    <mergeCell ref="C148:N148"/>
    <mergeCell ref="C149:N149"/>
    <mergeCell ref="C143:N143"/>
    <mergeCell ref="C123:N123"/>
    <mergeCell ref="C124:N124"/>
    <mergeCell ref="AB154:AB155"/>
    <mergeCell ref="X139:X142"/>
    <mergeCell ref="W139:W142"/>
    <mergeCell ref="AA154:AA155"/>
    <mergeCell ref="Z154:Z155"/>
    <mergeCell ref="Y154:Y155"/>
    <mergeCell ref="U154:U155"/>
    <mergeCell ref="T154:T155"/>
    <mergeCell ref="X154:X155"/>
    <mergeCell ref="W154:W155"/>
    <mergeCell ref="V154:V155"/>
    <mergeCell ref="C157:N157"/>
    <mergeCell ref="C158:N158"/>
    <mergeCell ref="C159:N159"/>
    <mergeCell ref="C49:N49"/>
    <mergeCell ref="C94:N94"/>
    <mergeCell ref="C100:N100"/>
    <mergeCell ref="U139:U142"/>
    <mergeCell ref="T139:T142"/>
    <mergeCell ref="S139:S142"/>
    <mergeCell ref="R139:R142"/>
    <mergeCell ref="Q139:Q142"/>
    <mergeCell ref="P139:P142"/>
    <mergeCell ref="C95:N95"/>
    <mergeCell ref="C93:N93"/>
    <mergeCell ref="C96:N96"/>
    <mergeCell ref="C97:N97"/>
    <mergeCell ref="C86:N86"/>
    <mergeCell ref="C81:N81"/>
    <mergeCell ref="C82:N82"/>
    <mergeCell ref="C83:N83"/>
    <mergeCell ref="C84:N84"/>
    <mergeCell ref="C80:N80"/>
    <mergeCell ref="C68:N68"/>
    <mergeCell ref="C71:N71"/>
    <mergeCell ref="C73:N73"/>
    <mergeCell ref="C74:N74"/>
    <mergeCell ref="B70:N70"/>
    <mergeCell ref="B90:N90"/>
    <mergeCell ref="B95:B99"/>
    <mergeCell ref="B89:N89"/>
    <mergeCell ref="B88:N88"/>
    <mergeCell ref="B73:B87"/>
    <mergeCell ref="C91:N91"/>
    <mergeCell ref="C92:N92"/>
    <mergeCell ref="C152:N152"/>
    <mergeCell ref="C77:N77"/>
    <mergeCell ref="C78:N78"/>
    <mergeCell ref="C79:N79"/>
    <mergeCell ref="C101:N101"/>
    <mergeCell ref="C110:N110"/>
    <mergeCell ref="C109:N109"/>
    <mergeCell ref="C125:N125"/>
    <mergeCell ref="C126:N126"/>
    <mergeCell ref="C120:N120"/>
    <mergeCell ref="C121:N121"/>
    <mergeCell ref="C112:N112"/>
    <mergeCell ref="C104:N104"/>
    <mergeCell ref="C105:N105"/>
    <mergeCell ref="C130:N130"/>
    <mergeCell ref="B17:G17"/>
    <mergeCell ref="H17:K17"/>
    <mergeCell ref="L17:N17"/>
    <mergeCell ref="B18:G18"/>
    <mergeCell ref="H18:K18"/>
    <mergeCell ref="L18:N18"/>
    <mergeCell ref="B20:N20"/>
    <mergeCell ref="B19:N19"/>
    <mergeCell ref="B139:B142"/>
    <mergeCell ref="C99:N99"/>
    <mergeCell ref="C102:N102"/>
    <mergeCell ref="C103:N103"/>
    <mergeCell ref="C98:N98"/>
    <mergeCell ref="B52:N52"/>
    <mergeCell ref="C42:N42"/>
    <mergeCell ref="C46:N46"/>
    <mergeCell ref="C45:N45"/>
    <mergeCell ref="B64:N64"/>
    <mergeCell ref="C85:N85"/>
    <mergeCell ref="C106:N106"/>
    <mergeCell ref="C119:N119"/>
    <mergeCell ref="C65:N65"/>
    <mergeCell ref="C67:N67"/>
    <mergeCell ref="C87:N87"/>
    <mergeCell ref="B31:B32"/>
    <mergeCell ref="C32:N32"/>
    <mergeCell ref="AH43:AH44"/>
    <mergeCell ref="AG43:AG44"/>
    <mergeCell ref="AF43:AF44"/>
    <mergeCell ref="AE43:AE44"/>
    <mergeCell ref="AD43:AD44"/>
    <mergeCell ref="AC43:AC44"/>
    <mergeCell ref="AB43:AB44"/>
    <mergeCell ref="AA43:AA44"/>
    <mergeCell ref="Z43:Z44"/>
    <mergeCell ref="B43:B44"/>
    <mergeCell ref="C44:N44"/>
    <mergeCell ref="S43:S44"/>
    <mergeCell ref="R43:R44"/>
    <mergeCell ref="Q43:Q44"/>
    <mergeCell ref="P43:P44"/>
    <mergeCell ref="O43:O44"/>
    <mergeCell ref="X43:X44"/>
    <mergeCell ref="W43:W44"/>
    <mergeCell ref="V43:V44"/>
    <mergeCell ref="U43:U44"/>
    <mergeCell ref="T43:T44"/>
    <mergeCell ref="B50:B51"/>
    <mergeCell ref="C51:N51"/>
    <mergeCell ref="S50:S51"/>
    <mergeCell ref="R50:R51"/>
    <mergeCell ref="Q50:Q51"/>
    <mergeCell ref="P50:P51"/>
    <mergeCell ref="O50:O51"/>
    <mergeCell ref="V50:V51"/>
    <mergeCell ref="U50:U51"/>
    <mergeCell ref="T50:T51"/>
    <mergeCell ref="Z50:Z51"/>
    <mergeCell ref="Y50:Y51"/>
    <mergeCell ref="X50:X51"/>
    <mergeCell ref="W50:W51"/>
    <mergeCell ref="AH50:AH51"/>
    <mergeCell ref="AG50:AG51"/>
    <mergeCell ref="AF50:AF51"/>
    <mergeCell ref="AE50:AE51"/>
    <mergeCell ref="AD50:AD51"/>
    <mergeCell ref="AC50:AC51"/>
    <mergeCell ref="AM50:AM51"/>
    <mergeCell ref="AL50:AL51"/>
    <mergeCell ref="AK50:AK51"/>
    <mergeCell ref="AJ50:AJ51"/>
    <mergeCell ref="B71:B72"/>
    <mergeCell ref="C72:N72"/>
    <mergeCell ref="S71:S72"/>
    <mergeCell ref="R71:R72"/>
    <mergeCell ref="Q71:Q72"/>
    <mergeCell ref="P71:P72"/>
    <mergeCell ref="O71:O72"/>
    <mergeCell ref="Z71:Z72"/>
    <mergeCell ref="Y71:Y72"/>
    <mergeCell ref="X71:X72"/>
    <mergeCell ref="W71:W72"/>
    <mergeCell ref="V71:V72"/>
    <mergeCell ref="U71:U72"/>
    <mergeCell ref="T71:T72"/>
    <mergeCell ref="AH71:AH72"/>
    <mergeCell ref="AG71:AG72"/>
    <mergeCell ref="AM71:AM72"/>
    <mergeCell ref="AL71:AL72"/>
    <mergeCell ref="AB50:AB51"/>
    <mergeCell ref="AA50:AA51"/>
    <mergeCell ref="B178:N178"/>
    <mergeCell ref="B154:B155"/>
    <mergeCell ref="C155:N155"/>
    <mergeCell ref="S154:S155"/>
    <mergeCell ref="R154:R155"/>
    <mergeCell ref="Q154:Q155"/>
    <mergeCell ref="P154:P155"/>
    <mergeCell ref="O154:O155"/>
    <mergeCell ref="B170:B171"/>
    <mergeCell ref="R170:R171"/>
    <mergeCell ref="B168:N168"/>
    <mergeCell ref="Q170:Q171"/>
    <mergeCell ref="P170:P171"/>
    <mergeCell ref="O170:O171"/>
    <mergeCell ref="S170:S171"/>
    <mergeCell ref="B172:B174"/>
    <mergeCell ref="C160:N160"/>
    <mergeCell ref="B157:B166"/>
    <mergeCell ref="C156:N156"/>
    <mergeCell ref="C163:N163"/>
    <mergeCell ref="C174:N174"/>
    <mergeCell ref="C172:N172"/>
    <mergeCell ref="C173:N173"/>
    <mergeCell ref="B28:N28"/>
    <mergeCell ref="Y170:Y171"/>
    <mergeCell ref="AM170:AM171"/>
    <mergeCell ref="AL170:AL171"/>
    <mergeCell ref="AK170:AK171"/>
    <mergeCell ref="AJ170:AJ171"/>
    <mergeCell ref="AH154:AH155"/>
    <mergeCell ref="AG154:AG155"/>
    <mergeCell ref="AF154:AF155"/>
    <mergeCell ref="AH170:AH171"/>
    <mergeCell ref="AG170:AG171"/>
    <mergeCell ref="AF170:AF171"/>
    <mergeCell ref="AE170:AE171"/>
    <mergeCell ref="AD170:AD171"/>
    <mergeCell ref="AC170:AC171"/>
    <mergeCell ref="X170:X171"/>
    <mergeCell ref="W170:W171"/>
    <mergeCell ref="V170:V171"/>
    <mergeCell ref="U170:U171"/>
    <mergeCell ref="T170:T171"/>
    <mergeCell ref="AA170:AA171"/>
    <mergeCell ref="Z170:Z171"/>
    <mergeCell ref="Z139:Z142"/>
    <mergeCell ref="Y139:Y142"/>
  </mergeCells>
  <conditionalFormatting sqref="O36:AH40 O31:AH31">
    <cfRule type="containsText" dxfId="772" priority="1141" operator="containsText" text="0">
      <formula>NOT(ISERROR(SEARCH("0",O31)))</formula>
    </cfRule>
    <cfRule type="containsText" dxfId="771" priority="1142" operator="containsText" text="1">
      <formula>NOT(ISERROR(SEARCH("1",O31)))</formula>
    </cfRule>
    <cfRule type="containsText" dxfId="770" priority="1143" operator="containsText" text="n/a">
      <formula>NOT(ISERROR(SEARCH("n/a",O31)))</formula>
    </cfRule>
  </conditionalFormatting>
  <conditionalFormatting sqref="O77:AH77 O85:AH85 O108:AH108 O117:AH117 O126:AH126 O135:AH135 O151:AH151">
    <cfRule type="containsText" dxfId="769" priority="1138" operator="containsText" text="0">
      <formula>NOT(ISERROR(SEARCH("0",O77)))</formula>
    </cfRule>
    <cfRule type="containsText" dxfId="768" priority="1139" operator="containsText" text="1">
      <formula>NOT(ISERROR(SEARCH("1",O77)))</formula>
    </cfRule>
    <cfRule type="containsText" dxfId="767" priority="1140" operator="containsText" text="n/a">
      <formula>NOT(ISERROR(SEARCH("n/a",O77)))</formula>
    </cfRule>
  </conditionalFormatting>
  <conditionalFormatting sqref="O34:AH34">
    <cfRule type="containsText" dxfId="766" priority="1135" operator="containsText" text="0">
      <formula>NOT(ISERROR(SEARCH("0",O34)))</formula>
    </cfRule>
    <cfRule type="containsText" dxfId="765" priority="1136" operator="containsText" text="1">
      <formula>NOT(ISERROR(SEARCH("1",O34)))</formula>
    </cfRule>
    <cfRule type="containsText" dxfId="764" priority="1137" operator="containsText" text="n/a">
      <formula>NOT(ISERROR(SEARCH("n/a",O34)))</formula>
    </cfRule>
  </conditionalFormatting>
  <conditionalFormatting sqref="O42:AH42">
    <cfRule type="containsText" dxfId="763" priority="108" operator="containsText" text="dk">
      <formula>NOT(ISERROR(SEARCH("dk",O42)))</formula>
    </cfRule>
    <cfRule type="containsText" dxfId="762" priority="1132" operator="containsText" text="0">
      <formula>NOT(ISERROR(SEARCH("0",O42)))</formula>
    </cfRule>
    <cfRule type="containsText" dxfId="761" priority="1133" operator="containsText" text="1">
      <formula>NOT(ISERROR(SEARCH("1",O42)))</formula>
    </cfRule>
    <cfRule type="containsText" dxfId="760" priority="1134" operator="containsText" text="n/a">
      <formula>NOT(ISERROR(SEARCH("n/a",O42)))</formula>
    </cfRule>
  </conditionalFormatting>
  <conditionalFormatting sqref="O43:AH43">
    <cfRule type="containsText" dxfId="759" priority="1129" operator="containsText" text="0">
      <formula>NOT(ISERROR(SEARCH("0",O43)))</formula>
    </cfRule>
    <cfRule type="containsText" dxfId="758" priority="1130" operator="containsText" text="1">
      <formula>NOT(ISERROR(SEARCH("1",O43)))</formula>
    </cfRule>
    <cfRule type="containsText" dxfId="757" priority="1131" operator="containsText" text="n/a">
      <formula>NOT(ISERROR(SEARCH("n/a",O43)))</formula>
    </cfRule>
  </conditionalFormatting>
  <conditionalFormatting sqref="O47:AH47">
    <cfRule type="containsText" dxfId="756" priority="1123" operator="containsText" text="0">
      <formula>NOT(ISERROR(SEARCH("0",O47)))</formula>
    </cfRule>
    <cfRule type="containsText" dxfId="755" priority="1124" operator="containsText" text="1">
      <formula>NOT(ISERROR(SEARCH("1",O47)))</formula>
    </cfRule>
    <cfRule type="containsText" dxfId="754" priority="1125" operator="containsText" text="n/a">
      <formula>NOT(ISERROR(SEARCH("n/a",O47)))</formula>
    </cfRule>
  </conditionalFormatting>
  <conditionalFormatting sqref="O48:AH48">
    <cfRule type="containsText" dxfId="753" priority="1108" operator="containsText" text="0">
      <formula>NOT(ISERROR(SEARCH("0",O48)))</formula>
    </cfRule>
    <cfRule type="containsText" dxfId="752" priority="1109" operator="containsText" text="1">
      <formula>NOT(ISERROR(SEARCH("1",O48)))</formula>
    </cfRule>
    <cfRule type="containsText" dxfId="751" priority="1110" operator="containsText" text="n/a">
      <formula>NOT(ISERROR(SEARCH("n/a",O48)))</formula>
    </cfRule>
  </conditionalFormatting>
  <conditionalFormatting sqref="O49:AH49">
    <cfRule type="containsText" dxfId="750" priority="106" operator="containsText" text="dk">
      <formula>NOT(ISERROR(SEARCH("dk",O49)))</formula>
    </cfRule>
    <cfRule type="containsText" dxfId="749" priority="1105" operator="containsText" text="0">
      <formula>NOT(ISERROR(SEARCH("0",O49)))</formula>
    </cfRule>
    <cfRule type="containsText" dxfId="748" priority="1106" operator="containsText" text="1">
      <formula>NOT(ISERROR(SEARCH("1",O49)))</formula>
    </cfRule>
    <cfRule type="containsText" dxfId="747" priority="1107" operator="containsText" text="n/a">
      <formula>NOT(ISERROR(SEARCH("n/a",O49)))</formula>
    </cfRule>
  </conditionalFormatting>
  <conditionalFormatting sqref="O50:AH50">
    <cfRule type="containsText" dxfId="746" priority="1102" operator="containsText" text="0">
      <formula>NOT(ISERROR(SEARCH("0",O50)))</formula>
    </cfRule>
    <cfRule type="containsText" dxfId="745" priority="1103" operator="containsText" text="1">
      <formula>NOT(ISERROR(SEARCH("1",O50)))</formula>
    </cfRule>
    <cfRule type="containsText" dxfId="744" priority="1104" operator="containsText" text="n/a">
      <formula>NOT(ISERROR(SEARCH("n/a",O50)))</formula>
    </cfRule>
  </conditionalFormatting>
  <conditionalFormatting sqref="O58:AH58">
    <cfRule type="containsText" dxfId="743" priority="1072" operator="containsText" text="0">
      <formula>NOT(ISERROR(SEARCH("0",O58)))</formula>
    </cfRule>
    <cfRule type="containsText" dxfId="742" priority="1073" operator="containsText" text="1">
      <formula>NOT(ISERROR(SEARCH("1",O58)))</formula>
    </cfRule>
    <cfRule type="containsText" dxfId="741" priority="1074" operator="containsText" text="n/a">
      <formula>NOT(ISERROR(SEARCH("n/a",O58)))</formula>
    </cfRule>
  </conditionalFormatting>
  <conditionalFormatting sqref="O53:AH53">
    <cfRule type="containsText" dxfId="740" priority="1084" operator="containsText" text="0">
      <formula>NOT(ISERROR(SEARCH("0",O53)))</formula>
    </cfRule>
    <cfRule type="containsText" dxfId="739" priority="1085" operator="containsText" text="1">
      <formula>NOT(ISERROR(SEARCH("1",O53)))</formula>
    </cfRule>
    <cfRule type="containsText" dxfId="738" priority="1086" operator="containsText" text="n/a">
      <formula>NOT(ISERROR(SEARCH("n/a",O53)))</formula>
    </cfRule>
  </conditionalFormatting>
  <conditionalFormatting sqref="O55:AH55">
    <cfRule type="containsText" dxfId="737" priority="1081" operator="containsText" text="0">
      <formula>NOT(ISERROR(SEARCH("0",O55)))</formula>
    </cfRule>
    <cfRule type="containsText" dxfId="736" priority="1082" operator="containsText" text="1">
      <formula>NOT(ISERROR(SEARCH("1",O55)))</formula>
    </cfRule>
    <cfRule type="containsText" dxfId="735" priority="1083" operator="containsText" text="n/a">
      <formula>NOT(ISERROR(SEARCH("n/a",O55)))</formula>
    </cfRule>
  </conditionalFormatting>
  <conditionalFormatting sqref="O56:AH56">
    <cfRule type="containsText" dxfId="734" priority="1078" operator="containsText" text="0">
      <formula>NOT(ISERROR(SEARCH("0",O56)))</formula>
    </cfRule>
    <cfRule type="containsText" dxfId="733" priority="1079" operator="containsText" text="1">
      <formula>NOT(ISERROR(SEARCH("1",O56)))</formula>
    </cfRule>
    <cfRule type="containsText" dxfId="732" priority="1080" operator="containsText" text="n/a">
      <formula>NOT(ISERROR(SEARCH("n/a",O56)))</formula>
    </cfRule>
  </conditionalFormatting>
  <conditionalFormatting sqref="O57:AH57">
    <cfRule type="containsText" dxfId="731" priority="1075" operator="containsText" text="0">
      <formula>NOT(ISERROR(SEARCH("0",O57)))</formula>
    </cfRule>
    <cfRule type="containsText" dxfId="730" priority="1076" operator="containsText" text="1">
      <formula>NOT(ISERROR(SEARCH("1",O57)))</formula>
    </cfRule>
    <cfRule type="containsText" dxfId="729" priority="1077" operator="containsText" text="n/a">
      <formula>NOT(ISERROR(SEARCH("n/a",O57)))</formula>
    </cfRule>
  </conditionalFormatting>
  <conditionalFormatting sqref="O62:AH62">
    <cfRule type="containsText" dxfId="728" priority="1069" operator="containsText" text="0">
      <formula>NOT(ISERROR(SEARCH("0",O62)))</formula>
    </cfRule>
    <cfRule type="containsText" dxfId="727" priority="1070" operator="containsText" text="1">
      <formula>NOT(ISERROR(SEARCH("1",O62)))</formula>
    </cfRule>
    <cfRule type="containsText" dxfId="726" priority="1071" operator="containsText" text="n/a">
      <formula>NOT(ISERROR(SEARCH("n/a",O62)))</formula>
    </cfRule>
  </conditionalFormatting>
  <conditionalFormatting sqref="O67:AH67">
    <cfRule type="containsText" dxfId="725" priority="1066" operator="containsText" text="0">
      <formula>NOT(ISERROR(SEARCH("0",O67)))</formula>
    </cfRule>
    <cfRule type="containsText" dxfId="724" priority="1067" operator="containsText" text="1">
      <formula>NOT(ISERROR(SEARCH("1",O67)))</formula>
    </cfRule>
    <cfRule type="containsText" dxfId="723" priority="1068" operator="containsText" text="n/a">
      <formula>NOT(ISERROR(SEARCH("n/a",O67)))</formula>
    </cfRule>
  </conditionalFormatting>
  <conditionalFormatting sqref="O68:AH68">
    <cfRule type="containsText" dxfId="722" priority="1063" operator="containsText" text="0">
      <formula>NOT(ISERROR(SEARCH("0",O68)))</formula>
    </cfRule>
    <cfRule type="containsText" dxfId="721" priority="1064" operator="containsText" text="1">
      <formula>NOT(ISERROR(SEARCH("1",O68)))</formula>
    </cfRule>
    <cfRule type="containsText" dxfId="720" priority="1065" operator="containsText" text="n/a">
      <formula>NOT(ISERROR(SEARCH("n/a",O68)))</formula>
    </cfRule>
  </conditionalFormatting>
  <conditionalFormatting sqref="O71:AH71">
    <cfRule type="containsText" dxfId="719" priority="1060" operator="containsText" text="0">
      <formula>NOT(ISERROR(SEARCH("0",O71)))</formula>
    </cfRule>
    <cfRule type="containsText" dxfId="718" priority="1061" operator="containsText" text="1">
      <formula>NOT(ISERROR(SEARCH("1",O71)))</formula>
    </cfRule>
    <cfRule type="containsText" dxfId="717" priority="1062" operator="containsText" text="n/a">
      <formula>NOT(ISERROR(SEARCH("n/a",O71)))</formula>
    </cfRule>
  </conditionalFormatting>
  <conditionalFormatting sqref="O74:AH74">
    <cfRule type="containsText" dxfId="716" priority="1057" operator="containsText" text="0">
      <formula>NOT(ISERROR(SEARCH("0",O74)))</formula>
    </cfRule>
    <cfRule type="containsText" dxfId="715" priority="1058" operator="containsText" text="1">
      <formula>NOT(ISERROR(SEARCH("1",O74)))</formula>
    </cfRule>
    <cfRule type="containsText" dxfId="714" priority="1059" operator="containsText" text="n/a">
      <formula>NOT(ISERROR(SEARCH("n/a",O74)))</formula>
    </cfRule>
  </conditionalFormatting>
  <conditionalFormatting sqref="O75:AH75">
    <cfRule type="containsText" dxfId="713" priority="1054" operator="containsText" text="0">
      <formula>NOT(ISERROR(SEARCH("0",O75)))</formula>
    </cfRule>
    <cfRule type="containsText" dxfId="712" priority="1055" operator="containsText" text="1">
      <formula>NOT(ISERROR(SEARCH("1",O75)))</formula>
    </cfRule>
    <cfRule type="containsText" dxfId="711" priority="1056" operator="containsText" text="n/a">
      <formula>NOT(ISERROR(SEARCH("n/a",O75)))</formula>
    </cfRule>
  </conditionalFormatting>
  <conditionalFormatting sqref="O76:AH76">
    <cfRule type="containsText" dxfId="710" priority="1051" operator="containsText" text="0">
      <formula>NOT(ISERROR(SEARCH("0",O76)))</formula>
    </cfRule>
    <cfRule type="containsText" dxfId="709" priority="1052" operator="containsText" text="1">
      <formula>NOT(ISERROR(SEARCH("1",O76)))</formula>
    </cfRule>
    <cfRule type="containsText" dxfId="708" priority="1053" operator="containsText" text="n/a">
      <formula>NOT(ISERROR(SEARCH("n/a",O76)))</formula>
    </cfRule>
  </conditionalFormatting>
  <conditionalFormatting sqref="O79:AH79">
    <cfRule type="containsText" dxfId="707" priority="1048" operator="containsText" text="0">
      <formula>NOT(ISERROR(SEARCH("0",O79)))</formula>
    </cfRule>
    <cfRule type="containsText" dxfId="706" priority="1049" operator="containsText" text="1">
      <formula>NOT(ISERROR(SEARCH("1",O79)))</formula>
    </cfRule>
    <cfRule type="containsText" dxfId="705" priority="1050" operator="containsText" text="n/a">
      <formula>NOT(ISERROR(SEARCH("n/a",O79)))</formula>
    </cfRule>
  </conditionalFormatting>
  <conditionalFormatting sqref="O80:AH80">
    <cfRule type="containsText" dxfId="704" priority="1045" operator="containsText" text="0">
      <formula>NOT(ISERROR(SEARCH("0",O80)))</formula>
    </cfRule>
    <cfRule type="containsText" dxfId="703" priority="1046" operator="containsText" text="1">
      <formula>NOT(ISERROR(SEARCH("1",O80)))</formula>
    </cfRule>
    <cfRule type="containsText" dxfId="702" priority="1047" operator="containsText" text="n/a">
      <formula>NOT(ISERROR(SEARCH("n/a",O80)))</formula>
    </cfRule>
  </conditionalFormatting>
  <conditionalFormatting sqref="O81:AH81">
    <cfRule type="containsText" dxfId="701" priority="1042" operator="containsText" text="0">
      <formula>NOT(ISERROR(SEARCH("0",O81)))</formula>
    </cfRule>
    <cfRule type="containsText" dxfId="700" priority="1043" operator="containsText" text="1">
      <formula>NOT(ISERROR(SEARCH("1",O81)))</formula>
    </cfRule>
    <cfRule type="containsText" dxfId="699" priority="1044" operator="containsText" text="n/a">
      <formula>NOT(ISERROR(SEARCH("n/a",O81)))</formula>
    </cfRule>
  </conditionalFormatting>
  <conditionalFormatting sqref="O82:AH82">
    <cfRule type="containsText" dxfId="698" priority="1039" operator="containsText" text="0">
      <formula>NOT(ISERROR(SEARCH("0",O82)))</formula>
    </cfRule>
    <cfRule type="containsText" dxfId="697" priority="1040" operator="containsText" text="1">
      <formula>NOT(ISERROR(SEARCH("1",O82)))</formula>
    </cfRule>
    <cfRule type="containsText" dxfId="696" priority="1041" operator="containsText" text="n/a">
      <formula>NOT(ISERROR(SEARCH("n/a",O82)))</formula>
    </cfRule>
  </conditionalFormatting>
  <conditionalFormatting sqref="O83:AH83">
    <cfRule type="containsText" dxfId="695" priority="1036" operator="containsText" text="0">
      <formula>NOT(ISERROR(SEARCH("0",O83)))</formula>
    </cfRule>
    <cfRule type="containsText" dxfId="694" priority="1037" operator="containsText" text="1">
      <formula>NOT(ISERROR(SEARCH("1",O83)))</formula>
    </cfRule>
    <cfRule type="containsText" dxfId="693" priority="1038" operator="containsText" text="n/a">
      <formula>NOT(ISERROR(SEARCH("n/a",O83)))</formula>
    </cfRule>
  </conditionalFormatting>
  <conditionalFormatting sqref="O84:AH84">
    <cfRule type="containsText" dxfId="692" priority="1033" operator="containsText" text="0">
      <formula>NOT(ISERROR(SEARCH("0",O84)))</formula>
    </cfRule>
    <cfRule type="containsText" dxfId="691" priority="1034" operator="containsText" text="1">
      <formula>NOT(ISERROR(SEARCH("1",O84)))</formula>
    </cfRule>
    <cfRule type="containsText" dxfId="690" priority="1035" operator="containsText" text="n/a">
      <formula>NOT(ISERROR(SEARCH("n/a",O84)))</formula>
    </cfRule>
  </conditionalFormatting>
  <conditionalFormatting sqref="O86:AH86">
    <cfRule type="containsText" dxfId="689" priority="1027" operator="containsText" text="0">
      <formula>NOT(ISERROR(SEARCH("0",O86)))</formula>
    </cfRule>
    <cfRule type="containsText" dxfId="688" priority="1028" operator="containsText" text="1">
      <formula>NOT(ISERROR(SEARCH("1",O86)))</formula>
    </cfRule>
    <cfRule type="containsText" dxfId="687" priority="1029" operator="containsText" text="n/a">
      <formula>NOT(ISERROR(SEARCH("n/a",O86)))</formula>
    </cfRule>
  </conditionalFormatting>
  <conditionalFormatting sqref="O87:AH87">
    <cfRule type="containsText" dxfId="686" priority="1024" operator="containsText" text="0">
      <formula>NOT(ISERROR(SEARCH("0",O87)))</formula>
    </cfRule>
    <cfRule type="containsText" dxfId="685" priority="1025" operator="containsText" text="1">
      <formula>NOT(ISERROR(SEARCH("1",O87)))</formula>
    </cfRule>
    <cfRule type="containsText" dxfId="684" priority="1026" operator="containsText" text="n/a">
      <formula>NOT(ISERROR(SEARCH("n/a",O87)))</formula>
    </cfRule>
  </conditionalFormatting>
  <conditionalFormatting sqref="O91:AH91">
    <cfRule type="containsText" dxfId="683" priority="1021" operator="containsText" text="0">
      <formula>NOT(ISERROR(SEARCH("0",O91)))</formula>
    </cfRule>
    <cfRule type="containsText" dxfId="682" priority="1022" operator="containsText" text="1">
      <formula>NOT(ISERROR(SEARCH("1",O91)))</formula>
    </cfRule>
    <cfRule type="containsText" dxfId="681" priority="1023" operator="containsText" text="n/a">
      <formula>NOT(ISERROR(SEARCH("n/a",O91)))</formula>
    </cfRule>
  </conditionalFormatting>
  <conditionalFormatting sqref="O92:AH92">
    <cfRule type="containsText" dxfId="680" priority="1018" operator="containsText" text="0">
      <formula>NOT(ISERROR(SEARCH("0",O92)))</formula>
    </cfRule>
    <cfRule type="containsText" dxfId="679" priority="1019" operator="containsText" text="1">
      <formula>NOT(ISERROR(SEARCH("1",O92)))</formula>
    </cfRule>
    <cfRule type="containsText" dxfId="678" priority="1020" operator="containsText" text="n/a">
      <formula>NOT(ISERROR(SEARCH("n/a",O92)))</formula>
    </cfRule>
  </conditionalFormatting>
  <conditionalFormatting sqref="O93:AH93">
    <cfRule type="containsText" dxfId="677" priority="1015" operator="containsText" text="0">
      <formula>NOT(ISERROR(SEARCH("0",O93)))</formula>
    </cfRule>
    <cfRule type="containsText" dxfId="676" priority="1016" operator="containsText" text="1">
      <formula>NOT(ISERROR(SEARCH("1",O93)))</formula>
    </cfRule>
    <cfRule type="containsText" dxfId="675" priority="1017" operator="containsText" text="n/a">
      <formula>NOT(ISERROR(SEARCH("n/a",O93)))</formula>
    </cfRule>
  </conditionalFormatting>
  <conditionalFormatting sqref="O94:AH94">
    <cfRule type="containsText" dxfId="674" priority="1012" operator="containsText" text="0">
      <formula>NOT(ISERROR(SEARCH("0",O94)))</formula>
    </cfRule>
    <cfRule type="containsText" dxfId="673" priority="1013" operator="containsText" text="1">
      <formula>NOT(ISERROR(SEARCH("1",O94)))</formula>
    </cfRule>
    <cfRule type="containsText" dxfId="672" priority="1014" operator="containsText" text="n/a">
      <formula>NOT(ISERROR(SEARCH("n/a",O94)))</formula>
    </cfRule>
  </conditionalFormatting>
  <conditionalFormatting sqref="O96:AH96">
    <cfRule type="containsText" dxfId="671" priority="1009" operator="containsText" text="0">
      <formula>NOT(ISERROR(SEARCH("0",O96)))</formula>
    </cfRule>
    <cfRule type="containsText" dxfId="670" priority="1010" operator="containsText" text="1">
      <formula>NOT(ISERROR(SEARCH("1",O96)))</formula>
    </cfRule>
    <cfRule type="containsText" dxfId="669" priority="1011" operator="containsText" text="n/a">
      <formula>NOT(ISERROR(SEARCH("n/a",O96)))</formula>
    </cfRule>
  </conditionalFormatting>
  <conditionalFormatting sqref="O97:AH97">
    <cfRule type="containsText" dxfId="668" priority="1006" operator="containsText" text="0">
      <formula>NOT(ISERROR(SEARCH("0",O97)))</formula>
    </cfRule>
    <cfRule type="containsText" dxfId="667" priority="1007" operator="containsText" text="1">
      <formula>NOT(ISERROR(SEARCH("1",O97)))</formula>
    </cfRule>
    <cfRule type="containsText" dxfId="666" priority="1008" operator="containsText" text="n/a">
      <formula>NOT(ISERROR(SEARCH("n/a",O97)))</formula>
    </cfRule>
  </conditionalFormatting>
  <conditionalFormatting sqref="O98:AH98">
    <cfRule type="containsText" dxfId="665" priority="1003" operator="containsText" text="0">
      <formula>NOT(ISERROR(SEARCH("0",O98)))</formula>
    </cfRule>
    <cfRule type="containsText" dxfId="664" priority="1004" operator="containsText" text="1">
      <formula>NOT(ISERROR(SEARCH("1",O98)))</formula>
    </cfRule>
    <cfRule type="containsText" dxfId="663" priority="1005" operator="containsText" text="n/a">
      <formula>NOT(ISERROR(SEARCH("n/a",O98)))</formula>
    </cfRule>
  </conditionalFormatting>
  <conditionalFormatting sqref="O99:AH99">
    <cfRule type="containsText" dxfId="662" priority="1000" operator="containsText" text="0">
      <formula>NOT(ISERROR(SEARCH("0",O99)))</formula>
    </cfRule>
    <cfRule type="containsText" dxfId="661" priority="1001" operator="containsText" text="1">
      <formula>NOT(ISERROR(SEARCH("1",O99)))</formula>
    </cfRule>
    <cfRule type="containsText" dxfId="660" priority="1002" operator="containsText" text="n/a">
      <formula>NOT(ISERROR(SEARCH("n/a",O99)))</formula>
    </cfRule>
  </conditionalFormatting>
  <conditionalFormatting sqref="O102:AH102">
    <cfRule type="containsText" dxfId="659" priority="997" operator="containsText" text="0">
      <formula>NOT(ISERROR(SEARCH("0",O102)))</formula>
    </cfRule>
    <cfRule type="containsText" dxfId="658" priority="998" operator="containsText" text="1">
      <formula>NOT(ISERROR(SEARCH("1",O102)))</formula>
    </cfRule>
    <cfRule type="containsText" dxfId="657" priority="999" operator="containsText" text="n/a">
      <formula>NOT(ISERROR(SEARCH("n/a",O102)))</formula>
    </cfRule>
  </conditionalFormatting>
  <conditionalFormatting sqref="O104:AH104">
    <cfRule type="containsText" dxfId="656" priority="994" operator="containsText" text="0">
      <formula>NOT(ISERROR(SEARCH("0",O104)))</formula>
    </cfRule>
    <cfRule type="containsText" dxfId="655" priority="995" operator="containsText" text="1">
      <formula>NOT(ISERROR(SEARCH("1",O104)))</formula>
    </cfRule>
    <cfRule type="containsText" dxfId="654" priority="996" operator="containsText" text="n/a">
      <formula>NOT(ISERROR(SEARCH("n/a",O104)))</formula>
    </cfRule>
  </conditionalFormatting>
  <conditionalFormatting sqref="O105:AH105">
    <cfRule type="containsText" dxfId="653" priority="991" operator="containsText" text="0">
      <formula>NOT(ISERROR(SEARCH("0",O105)))</formula>
    </cfRule>
    <cfRule type="containsText" dxfId="652" priority="992" operator="containsText" text="1">
      <formula>NOT(ISERROR(SEARCH("1",O105)))</formula>
    </cfRule>
    <cfRule type="containsText" dxfId="651" priority="993" operator="containsText" text="n/a">
      <formula>NOT(ISERROR(SEARCH("n/a",O105)))</formula>
    </cfRule>
  </conditionalFormatting>
  <conditionalFormatting sqref="O106:AH106">
    <cfRule type="containsText" dxfId="650" priority="988" operator="containsText" text="0">
      <formula>NOT(ISERROR(SEARCH("0",O106)))</formula>
    </cfRule>
    <cfRule type="containsText" dxfId="649" priority="989" operator="containsText" text="1">
      <formula>NOT(ISERROR(SEARCH("1",O106)))</formula>
    </cfRule>
    <cfRule type="containsText" dxfId="648" priority="990" operator="containsText" text="n/a">
      <formula>NOT(ISERROR(SEARCH("n/a",O106)))</formula>
    </cfRule>
  </conditionalFormatting>
  <conditionalFormatting sqref="O107:AH107">
    <cfRule type="containsText" dxfId="647" priority="985" operator="containsText" text="0">
      <formula>NOT(ISERROR(SEARCH("0",O107)))</formula>
    </cfRule>
    <cfRule type="containsText" dxfId="646" priority="986" operator="containsText" text="1">
      <formula>NOT(ISERROR(SEARCH("1",O107)))</formula>
    </cfRule>
    <cfRule type="containsText" dxfId="645" priority="987" operator="containsText" text="n/a">
      <formula>NOT(ISERROR(SEARCH("n/a",O107)))</formula>
    </cfRule>
  </conditionalFormatting>
  <conditionalFormatting sqref="O111:AH111">
    <cfRule type="containsText" dxfId="644" priority="982" operator="containsText" text="0">
      <formula>NOT(ISERROR(SEARCH("0",O111)))</formula>
    </cfRule>
    <cfRule type="containsText" dxfId="643" priority="983" operator="containsText" text="1">
      <formula>NOT(ISERROR(SEARCH("1",O111)))</formula>
    </cfRule>
    <cfRule type="containsText" dxfId="642" priority="984" operator="containsText" text="n/a">
      <formula>NOT(ISERROR(SEARCH("n/a",O111)))</formula>
    </cfRule>
  </conditionalFormatting>
  <conditionalFormatting sqref="O113:AH113">
    <cfRule type="containsText" dxfId="641" priority="979" operator="containsText" text="0">
      <formula>NOT(ISERROR(SEARCH("0",O113)))</formula>
    </cfRule>
    <cfRule type="containsText" dxfId="640" priority="980" operator="containsText" text="1">
      <formula>NOT(ISERROR(SEARCH("1",O113)))</formula>
    </cfRule>
    <cfRule type="containsText" dxfId="639" priority="981" operator="containsText" text="n/a">
      <formula>NOT(ISERROR(SEARCH("n/a",O113)))</formula>
    </cfRule>
  </conditionalFormatting>
  <conditionalFormatting sqref="O114:AH114">
    <cfRule type="containsText" dxfId="638" priority="976" operator="containsText" text="0">
      <formula>NOT(ISERROR(SEARCH("0",O114)))</formula>
    </cfRule>
    <cfRule type="containsText" dxfId="637" priority="977" operator="containsText" text="1">
      <formula>NOT(ISERROR(SEARCH("1",O114)))</formula>
    </cfRule>
    <cfRule type="containsText" dxfId="636" priority="978" operator="containsText" text="n/a">
      <formula>NOT(ISERROR(SEARCH("n/a",O114)))</formula>
    </cfRule>
  </conditionalFormatting>
  <conditionalFormatting sqref="O115:AH115">
    <cfRule type="containsText" dxfId="635" priority="973" operator="containsText" text="0">
      <formula>NOT(ISERROR(SEARCH("0",O115)))</formula>
    </cfRule>
    <cfRule type="containsText" dxfId="634" priority="974" operator="containsText" text="1">
      <formula>NOT(ISERROR(SEARCH("1",O115)))</formula>
    </cfRule>
    <cfRule type="containsText" dxfId="633" priority="975" operator="containsText" text="n/a">
      <formula>NOT(ISERROR(SEARCH("n/a",O115)))</formula>
    </cfRule>
  </conditionalFormatting>
  <conditionalFormatting sqref="O116:AH116">
    <cfRule type="containsText" dxfId="632" priority="970" operator="containsText" text="0">
      <formula>NOT(ISERROR(SEARCH("0",O116)))</formula>
    </cfRule>
    <cfRule type="containsText" dxfId="631" priority="971" operator="containsText" text="1">
      <formula>NOT(ISERROR(SEARCH("1",O116)))</formula>
    </cfRule>
    <cfRule type="containsText" dxfId="630" priority="972" operator="containsText" text="n/a">
      <formula>NOT(ISERROR(SEARCH("n/a",O116)))</formula>
    </cfRule>
  </conditionalFormatting>
  <conditionalFormatting sqref="O120:AH120">
    <cfRule type="containsText" dxfId="629" priority="967" operator="containsText" text="0">
      <formula>NOT(ISERROR(SEARCH("0",O120)))</formula>
    </cfRule>
    <cfRule type="containsText" dxfId="628" priority="968" operator="containsText" text="1">
      <formula>NOT(ISERROR(SEARCH("1",O120)))</formula>
    </cfRule>
    <cfRule type="containsText" dxfId="627" priority="969" operator="containsText" text="n/a">
      <formula>NOT(ISERROR(SEARCH("n/a",O120)))</formula>
    </cfRule>
  </conditionalFormatting>
  <conditionalFormatting sqref="O122:AH122">
    <cfRule type="containsText" dxfId="626" priority="964" operator="containsText" text="0">
      <formula>NOT(ISERROR(SEARCH("0",O122)))</formula>
    </cfRule>
    <cfRule type="containsText" dxfId="625" priority="965" operator="containsText" text="1">
      <formula>NOT(ISERROR(SEARCH("1",O122)))</formula>
    </cfRule>
    <cfRule type="containsText" dxfId="624" priority="966" operator="containsText" text="n/a">
      <formula>NOT(ISERROR(SEARCH("n/a",O122)))</formula>
    </cfRule>
  </conditionalFormatting>
  <conditionalFormatting sqref="O123:AH123">
    <cfRule type="containsText" dxfId="623" priority="961" operator="containsText" text="0">
      <formula>NOT(ISERROR(SEARCH("0",O123)))</formula>
    </cfRule>
    <cfRule type="containsText" dxfId="622" priority="962" operator="containsText" text="1">
      <formula>NOT(ISERROR(SEARCH("1",O123)))</formula>
    </cfRule>
    <cfRule type="containsText" dxfId="621" priority="963" operator="containsText" text="n/a">
      <formula>NOT(ISERROR(SEARCH("n/a",O123)))</formula>
    </cfRule>
  </conditionalFormatting>
  <conditionalFormatting sqref="O124:AH124">
    <cfRule type="containsText" dxfId="620" priority="958" operator="containsText" text="0">
      <formula>NOT(ISERROR(SEARCH("0",O124)))</formula>
    </cfRule>
    <cfRule type="containsText" dxfId="619" priority="959" operator="containsText" text="1">
      <formula>NOT(ISERROR(SEARCH("1",O124)))</formula>
    </cfRule>
    <cfRule type="containsText" dxfId="618" priority="960" operator="containsText" text="n/a">
      <formula>NOT(ISERROR(SEARCH("n/a",O124)))</formula>
    </cfRule>
  </conditionalFormatting>
  <conditionalFormatting sqref="O125:AH125">
    <cfRule type="containsText" dxfId="617" priority="955" operator="containsText" text="0">
      <formula>NOT(ISERROR(SEARCH("0",O125)))</formula>
    </cfRule>
    <cfRule type="containsText" dxfId="616" priority="956" operator="containsText" text="1">
      <formula>NOT(ISERROR(SEARCH("1",O125)))</formula>
    </cfRule>
    <cfRule type="containsText" dxfId="615" priority="957" operator="containsText" text="n/a">
      <formula>NOT(ISERROR(SEARCH("n/a",O125)))</formula>
    </cfRule>
  </conditionalFormatting>
  <conditionalFormatting sqref="O129:AH129">
    <cfRule type="containsText" dxfId="614" priority="952" operator="containsText" text="0">
      <formula>NOT(ISERROR(SEARCH("0",O129)))</formula>
    </cfRule>
    <cfRule type="containsText" dxfId="613" priority="953" operator="containsText" text="1">
      <formula>NOT(ISERROR(SEARCH("1",O129)))</formula>
    </cfRule>
    <cfRule type="containsText" dxfId="612" priority="954" operator="containsText" text="n/a">
      <formula>NOT(ISERROR(SEARCH("n/a",O129)))</formula>
    </cfRule>
  </conditionalFormatting>
  <conditionalFormatting sqref="O131:AH131">
    <cfRule type="containsText" dxfId="611" priority="949" operator="containsText" text="0">
      <formula>NOT(ISERROR(SEARCH("0",O131)))</formula>
    </cfRule>
    <cfRule type="containsText" dxfId="610" priority="950" operator="containsText" text="1">
      <formula>NOT(ISERROR(SEARCH("1",O131)))</formula>
    </cfRule>
    <cfRule type="containsText" dxfId="609" priority="951" operator="containsText" text="n/a">
      <formula>NOT(ISERROR(SEARCH("n/a",O131)))</formula>
    </cfRule>
  </conditionalFormatting>
  <conditionalFormatting sqref="O132:AH132">
    <cfRule type="containsText" dxfId="608" priority="946" operator="containsText" text="0">
      <formula>NOT(ISERROR(SEARCH("0",O132)))</formula>
    </cfRule>
    <cfRule type="containsText" dxfId="607" priority="947" operator="containsText" text="1">
      <formula>NOT(ISERROR(SEARCH("1",O132)))</formula>
    </cfRule>
    <cfRule type="containsText" dxfId="606" priority="948" operator="containsText" text="n/a">
      <formula>NOT(ISERROR(SEARCH("n/a",O132)))</formula>
    </cfRule>
  </conditionalFormatting>
  <conditionalFormatting sqref="O133:AH133">
    <cfRule type="containsText" dxfId="605" priority="943" operator="containsText" text="0">
      <formula>NOT(ISERROR(SEARCH("0",O133)))</formula>
    </cfRule>
    <cfRule type="containsText" dxfId="604" priority="944" operator="containsText" text="1">
      <formula>NOT(ISERROR(SEARCH("1",O133)))</formula>
    </cfRule>
    <cfRule type="containsText" dxfId="603" priority="945" operator="containsText" text="n/a">
      <formula>NOT(ISERROR(SEARCH("n/a",O133)))</formula>
    </cfRule>
  </conditionalFormatting>
  <conditionalFormatting sqref="O134:AH134">
    <cfRule type="containsText" dxfId="602" priority="940" operator="containsText" text="0">
      <formula>NOT(ISERROR(SEARCH("0",O134)))</formula>
    </cfRule>
    <cfRule type="containsText" dxfId="601" priority="941" operator="containsText" text="1">
      <formula>NOT(ISERROR(SEARCH("1",O134)))</formula>
    </cfRule>
    <cfRule type="containsText" dxfId="600" priority="942" operator="containsText" text="n/a">
      <formula>NOT(ISERROR(SEARCH("n/a",O134)))</formula>
    </cfRule>
  </conditionalFormatting>
  <conditionalFormatting sqref="O138:AH138">
    <cfRule type="containsText" dxfId="599" priority="937" operator="containsText" text="0">
      <formula>NOT(ISERROR(SEARCH("0",O138)))</formula>
    </cfRule>
    <cfRule type="containsText" dxfId="598" priority="938" operator="containsText" text="1">
      <formula>NOT(ISERROR(SEARCH("1",O138)))</formula>
    </cfRule>
    <cfRule type="containsText" dxfId="597" priority="939" operator="containsText" text="n/a">
      <formula>NOT(ISERROR(SEARCH("n/a",O138)))</formula>
    </cfRule>
  </conditionalFormatting>
  <conditionalFormatting sqref="O143:AH143">
    <cfRule type="containsText" dxfId="596" priority="934" operator="containsText" text="0">
      <formula>NOT(ISERROR(SEARCH("0",O143)))</formula>
    </cfRule>
    <cfRule type="containsText" dxfId="595" priority="935" operator="containsText" text="1">
      <formula>NOT(ISERROR(SEARCH("1",O143)))</formula>
    </cfRule>
    <cfRule type="containsText" dxfId="594" priority="936" operator="containsText" text="n/a">
      <formula>NOT(ISERROR(SEARCH("n/a",O143)))</formula>
    </cfRule>
  </conditionalFormatting>
  <conditionalFormatting sqref="O145:AH145">
    <cfRule type="containsText" dxfId="593" priority="931" operator="containsText" text="0">
      <formula>NOT(ISERROR(SEARCH("0",O145)))</formula>
    </cfRule>
    <cfRule type="containsText" dxfId="592" priority="932" operator="containsText" text="1">
      <formula>NOT(ISERROR(SEARCH("1",O145)))</formula>
    </cfRule>
    <cfRule type="containsText" dxfId="591" priority="933" operator="containsText" text="n/a">
      <formula>NOT(ISERROR(SEARCH("n/a",O145)))</formula>
    </cfRule>
  </conditionalFormatting>
  <conditionalFormatting sqref="O146:AH146">
    <cfRule type="containsText" dxfId="590" priority="928" operator="containsText" text="0">
      <formula>NOT(ISERROR(SEARCH("0",O146)))</formula>
    </cfRule>
    <cfRule type="containsText" dxfId="589" priority="929" operator="containsText" text="1">
      <formula>NOT(ISERROR(SEARCH("1",O146)))</formula>
    </cfRule>
    <cfRule type="containsText" dxfId="588" priority="930" operator="containsText" text="n/a">
      <formula>NOT(ISERROR(SEARCH("n/a",O146)))</formula>
    </cfRule>
  </conditionalFormatting>
  <conditionalFormatting sqref="O148:AH148">
    <cfRule type="containsText" dxfId="587" priority="925" operator="containsText" text="0">
      <formula>NOT(ISERROR(SEARCH("0",O148)))</formula>
    </cfRule>
    <cfRule type="containsText" dxfId="586" priority="926" operator="containsText" text="1">
      <formula>NOT(ISERROR(SEARCH("1",O148)))</formula>
    </cfRule>
    <cfRule type="containsText" dxfId="585" priority="927" operator="containsText" text="n/a">
      <formula>NOT(ISERROR(SEARCH("n/a",O148)))</formula>
    </cfRule>
  </conditionalFormatting>
  <conditionalFormatting sqref="O149:AH149">
    <cfRule type="containsText" dxfId="584" priority="922" operator="containsText" text="0">
      <formula>NOT(ISERROR(SEARCH("0",O149)))</formula>
    </cfRule>
    <cfRule type="containsText" dxfId="583" priority="923" operator="containsText" text="1">
      <formula>NOT(ISERROR(SEARCH("1",O149)))</formula>
    </cfRule>
    <cfRule type="containsText" dxfId="582" priority="924" operator="containsText" text="n/a">
      <formula>NOT(ISERROR(SEARCH("n/a",O149)))</formula>
    </cfRule>
  </conditionalFormatting>
  <conditionalFormatting sqref="O150:AH150">
    <cfRule type="containsText" dxfId="581" priority="919" operator="containsText" text="0">
      <formula>NOT(ISERROR(SEARCH("0",O150)))</formula>
    </cfRule>
    <cfRule type="containsText" dxfId="580" priority="920" operator="containsText" text="1">
      <formula>NOT(ISERROR(SEARCH("1",O150)))</formula>
    </cfRule>
    <cfRule type="containsText" dxfId="579" priority="921" operator="containsText" text="n/a">
      <formula>NOT(ISERROR(SEARCH("n/a",O150)))</formula>
    </cfRule>
  </conditionalFormatting>
  <conditionalFormatting sqref="O152:AH152">
    <cfRule type="containsText" dxfId="578" priority="916" operator="containsText" text="0">
      <formula>NOT(ISERROR(SEARCH("0",O152)))</formula>
    </cfRule>
    <cfRule type="containsText" dxfId="577" priority="917" operator="containsText" text="1">
      <formula>NOT(ISERROR(SEARCH("1",O152)))</formula>
    </cfRule>
    <cfRule type="containsText" dxfId="576" priority="918" operator="containsText" text="n/a">
      <formula>NOT(ISERROR(SEARCH("n/a",O152)))</formula>
    </cfRule>
  </conditionalFormatting>
  <conditionalFormatting sqref="O170:AH170">
    <cfRule type="containsText" dxfId="575" priority="889" operator="containsText" text="0">
      <formula>NOT(ISERROR(SEARCH("0",O170)))</formula>
    </cfRule>
    <cfRule type="containsText" dxfId="574" priority="890" operator="containsText" text="1">
      <formula>NOT(ISERROR(SEARCH("1",O170)))</formula>
    </cfRule>
    <cfRule type="containsText" dxfId="573" priority="891" operator="containsText" text="n/a">
      <formula>NOT(ISERROR(SEARCH("n/a",O170)))</formula>
    </cfRule>
  </conditionalFormatting>
  <conditionalFormatting sqref="O173:AH173">
    <cfRule type="containsText" dxfId="572" priority="883" operator="containsText" text="0">
      <formula>NOT(ISERROR(SEARCH("0",O173)))</formula>
    </cfRule>
    <cfRule type="containsText" dxfId="571" priority="884" operator="containsText" text="1">
      <formula>NOT(ISERROR(SEARCH("1",O173)))</formula>
    </cfRule>
    <cfRule type="containsText" dxfId="570" priority="885" operator="containsText" text="n/a">
      <formula>NOT(ISERROR(SEARCH("n/a",O173)))</formula>
    </cfRule>
  </conditionalFormatting>
  <conditionalFormatting sqref="O174:AH174">
    <cfRule type="containsText" dxfId="569" priority="880" operator="containsText" text="0">
      <formula>NOT(ISERROR(SEARCH("0",O174)))</formula>
    </cfRule>
    <cfRule type="containsText" dxfId="568" priority="881" operator="containsText" text="1">
      <formula>NOT(ISERROR(SEARCH("1",O174)))</formula>
    </cfRule>
    <cfRule type="containsText" dxfId="567" priority="882" operator="containsText" text="n/a">
      <formula>NOT(ISERROR(SEARCH("n/a",O174)))</formula>
    </cfRule>
  </conditionalFormatting>
  <conditionalFormatting sqref="O45:AH45">
    <cfRule type="containsText" dxfId="566" priority="107" operator="containsText" text="dk">
      <formula>NOT(ISERROR(SEARCH("dk",O45)))</formula>
    </cfRule>
    <cfRule type="containsText" dxfId="565" priority="862" operator="containsText" text="0">
      <formula>NOT(ISERROR(SEARCH("0",O45)))</formula>
    </cfRule>
    <cfRule type="containsText" dxfId="564" priority="863" operator="containsText" text="1">
      <formula>NOT(ISERROR(SEARCH("1",O45)))</formula>
    </cfRule>
    <cfRule type="containsText" dxfId="563" priority="864" operator="containsText" text="n/a">
      <formula>NOT(ISERROR(SEARCH("n/a",O45)))</formula>
    </cfRule>
  </conditionalFormatting>
  <conditionalFormatting sqref="O42:AH42 O45:AH45 O77:AH77 O108:AH108 O117:AH117 O126:AH126 O135:AH135 O151:AH151">
    <cfRule type="containsText" dxfId="562" priority="858" operator="containsText" text="n/a">
      <formula>NOT(ISERROR(SEARCH("n/a",O42)))</formula>
    </cfRule>
  </conditionalFormatting>
  <conditionalFormatting sqref="O36:AH40 O67:AH68 O74:AH77 O79:AH87 O96:AH99 O104:AH108 O113:AH117 O122:AH126 O131:AH135 O143:AH143 O145:AH146 O173:AH174 O170:AH170 O53:AH53 O71:AH71 O91:AH94 O111:AH111 O120:AH120 O129:AH129 O138:AH138 O31:AH31 O102:AH102 O148:AH152 O34:AH34 O55:AH58 O62:AH62 O45:AH45 O42:AH43 O47:AH50">
    <cfRule type="containsText" dxfId="561" priority="856" operator="containsText" text="0">
      <formula>NOT(ISERROR(SEARCH("0",O31)))</formula>
    </cfRule>
    <cfRule type="containsText" dxfId="560" priority="857" operator="containsText" text="1">
      <formula>NOT(ISERROR(SEARCH("1",O31)))</formula>
    </cfRule>
  </conditionalFormatting>
  <conditionalFormatting sqref="O71 O53 O91:O94 O111 O120 O129 O138:O143 O102 O148:O152 O34 O62 O145:O146 O131:O135 O122:O126 O113:O117 O104:O108 O96:O99 O79:O87 O74:O77 O55:O58 O36:O40 O45 O42:O43 O47:O50">
    <cfRule type="expression" dxfId="559" priority="854">
      <formula>UPPER($O$31)="0"</formula>
    </cfRule>
    <cfRule type="expression" dxfId="558" priority="855">
      <formula>"UPPER($O$34)=""0"""</formula>
    </cfRule>
  </conditionalFormatting>
  <conditionalFormatting sqref="P71 P53 P91:P94 P111 P120 P129 P138:P143 P102 P148:P152 P34 P62 P145:P146 P131:P135 P122:P126 P113:P117 P104:P108 P96:P99 P79:P87 P74:P77 P55:P58 P36:P40 P45 P42:P43 P47:P50">
    <cfRule type="expression" dxfId="557" priority="853">
      <formula>UPPER($P$31)="0"</formula>
    </cfRule>
  </conditionalFormatting>
  <conditionalFormatting sqref="Q71 Q53 Q91:Q94 Q111 Q120 Q129 Q138:Q143 Q102 Q148:Q152 Q34 Q62 Q145:Q146 Q131:Q135 Q122:Q126 Q113:Q117 Q104:Q108 Q96:Q99 Q79:Q87 Q74:Q77 Q55:Q58 Q36:Q40 Q45 Q42:Q43 Q47:Q50">
    <cfRule type="expression" dxfId="556" priority="852">
      <formula>UPPER($Q$31)="0"</formula>
    </cfRule>
  </conditionalFormatting>
  <conditionalFormatting sqref="R71 R53 R91:R94 R111 R120 R129 R138:R143 R102 R148:R152 R34 R62 R145:R146 R131:R135 R122:R126 R113:R117 R104:R108 R96:R99 R79:R87 R74:R77 R55:R58 R36:R40 R45 R42:R43 R47:R50">
    <cfRule type="expression" dxfId="555" priority="851">
      <formula>UPPER($R$31)="0"</formula>
    </cfRule>
  </conditionalFormatting>
  <conditionalFormatting sqref="S71 S53 S91:S94 S111 S120 S129 S138:S143 S102 S148:S152 S34 S62 S145:S146 S131:S135 S122:S126 S113:S117 S104:S108 S96:S99 S79:S87 S74:S77 S55:S58 S36:S40 S45 S42:S43 S47:S50">
    <cfRule type="expression" dxfId="554" priority="850">
      <formula>UPPER($S$31)="0"</formula>
    </cfRule>
  </conditionalFormatting>
  <conditionalFormatting sqref="T71 T53 T91:T94 T111 T120 T129 T138:T143 T102 T148:T152 T34 T62 T145:T146 T131:T135 T122:T126 T113:T117 T104:T108 T96:T99 T79:T87 T74:T77 T55:T58 T36:T40 T45 T42:T43 T47:T50">
    <cfRule type="expression" dxfId="553" priority="849">
      <formula>UPPER($T$31)="0"</formula>
    </cfRule>
  </conditionalFormatting>
  <conditionalFormatting sqref="U71 U53 U91:U94 U111 U120 U129 U138:U143 U102 U148:U152 U34 U62 U145:U146 U131:U135 U122:U126 U113:U117 U104:U108 U96:U99 U79:U87 U74:U77 U55:U58 U36:U40 U45 U42:U43 U47:U50">
    <cfRule type="expression" dxfId="552" priority="848">
      <formula>UPPER($U$31)="0"</formula>
    </cfRule>
  </conditionalFormatting>
  <conditionalFormatting sqref="V71 V53 V91:V94 V111 V120 V129 V138:V143 V102 V148:V152 V34 V62 V145:V146 V131:V135 V122:V126 V113:V117 V104:V108 V96:V99 V79:V87 V74:V77 V55:V58 V36:V40 V45 V42:V43 V47:V50">
    <cfRule type="expression" dxfId="551" priority="847">
      <formula>UPPER($V$31)="0"</formula>
    </cfRule>
  </conditionalFormatting>
  <conditionalFormatting sqref="W71 W53 W91:W94 W111 W120 W129 W138:W143 W102 W148:W152 W34 W62 W145:W146 W131:W135 W122:W126 W113:W117 W104:W108 W96:W99 W79:W87 W74:W77 W55:W58 W36:W40 W45 W42:W43 W47:W50">
    <cfRule type="expression" dxfId="550" priority="846">
      <formula>UPPER($W$31)="0"</formula>
    </cfRule>
  </conditionalFormatting>
  <conditionalFormatting sqref="X71 X53 X91:X94 X111 X120 X129 X138:X143 X102 X148:X152 X34 X62 X145:X146 X131:X135 X122:X126 X113:X117 X104:X108 X96:X99 X79:X87 X74:X77 X55:X58 X36:X40 X45 X42:X43 X47:X50">
    <cfRule type="expression" dxfId="549" priority="845">
      <formula>UPPER($X$31)="0"</formula>
    </cfRule>
  </conditionalFormatting>
  <conditionalFormatting sqref="Y71 Y53 Y91:Y94 Y111 Y120 Y129 Y138:Y143 Y102 Y148:Y152 Y34 Y62 Y145:Y146 Y131:Y135 Y122:Y126 Y113:Y117 Y104:Y108 Y96:Y99 Y79:Y87 Y74:Y77 Y55:Y58 Y36:Y40 Y45 Y42:Y43 Y47:Y50">
    <cfRule type="expression" dxfId="548" priority="844">
      <formula>UPPER($Y$31)="0"</formula>
    </cfRule>
  </conditionalFormatting>
  <conditionalFormatting sqref="Z71 Z53 Z91:Z94 Z111 Z120 Z129 Z138:Z143 Z102 Z148:Z152 Z34 Z62 Z145:Z146 Z131:Z135 Z122:Z126 Z113:Z117 Z104:Z108 Z96:Z99 Z79:Z87 Z74:Z77 Z55:Z58 Z36:Z40 Z45 Z42:Z43 Z47:Z50">
    <cfRule type="expression" dxfId="547" priority="843">
      <formula>UPPER($Z$31)="0"</formula>
    </cfRule>
  </conditionalFormatting>
  <conditionalFormatting sqref="AA71 AA53 AA91:AA94 AA111 AA120 AA129 AA138:AA143 AA102 AA148:AA152 AA34 AA62 AA145:AA146 AA131:AA135 AA122:AA126 AA113:AA117 AA104:AA108 AA96:AA99 AA79:AA87 AA74:AA77 AA55:AA58 AA36:AA40 AA45 AA42:AA43 AA47:AA50">
    <cfRule type="expression" dxfId="546" priority="842">
      <formula>UPPER($AA$31)="0"</formula>
    </cfRule>
  </conditionalFormatting>
  <conditionalFormatting sqref="AB71 AB53 AB91:AB94 AB111 AB120 AB129 AB138:AB143 AB102 AB148:AB152 AB34 AB62 AB145:AB146 AB131:AB135 AB122:AB126 AB113:AB117 AB104:AB108 AB96:AB99 AB79:AB87 AB74:AB77 AB55:AB58 AB36:AB40 AB45 AB42:AB43 AB47:AB50">
    <cfRule type="expression" dxfId="545" priority="841">
      <formula>UPPER($AB$31)="0"</formula>
    </cfRule>
  </conditionalFormatting>
  <conditionalFormatting sqref="AC71 AC53 AC91:AC94 AC111 AC120 AC129 AC138:AC143 AC102 AC148:AC152 AC34 AC62 AC145:AC146 AC131:AC135 AC122:AC126 AC113:AC117 AC104:AC108 AC96:AC99 AC79:AC87 AC74:AC77 AC55:AC58 AC36:AC40 AC45 AC42:AC43 AC47:AC50">
    <cfRule type="expression" dxfId="544" priority="840">
      <formula>UPPER($AC$31)="0"</formula>
    </cfRule>
  </conditionalFormatting>
  <conditionalFormatting sqref="AD71 AD53 AD91:AD94 AD111 AD120 AD129 AD138:AD143 AD102 AD148:AD152 AD34 AD62 AD145:AD146 AD131:AD135 AD122:AD126 AD113:AD117 AD104:AD108 AD96:AD99 AD79:AD87 AD74:AD77 AD55:AD58 AD36:AD40 AD45 AD42:AD43 AD47:AD50">
    <cfRule type="expression" dxfId="543" priority="839">
      <formula>UPPER($AD$31)="0"</formula>
    </cfRule>
  </conditionalFormatting>
  <conditionalFormatting sqref="AE71 AE53 AE91:AE94 AE111 AE120 AE129 AE138:AE143 AE102 AE148:AE152 AE34 AE62 AE145:AE146 AE131:AE135 AE122:AE126 AE113:AE117 AE104:AE108 AE96:AE99 AE79:AE87 AE74:AE77 AE55:AE58 AE36:AE40 AE45 AE42:AE43 AE47:AE50">
    <cfRule type="expression" dxfId="542" priority="838">
      <formula>UPPER($AE$31)="0"</formula>
    </cfRule>
  </conditionalFormatting>
  <conditionalFormatting sqref="AF71 AF53 AF91:AF94 AF111 AF120 AF129 AF138:AF143 AF102 AF148:AF152 AF34 AF62 AF145:AF146 AF131:AF135 AF122:AF126 AF113:AF117 AF104:AF108 AF96:AF99 AF79:AF87 AF74:AF77 AF55:AF58 AF36:AF40 AF45 AF42:AF43 AF47:AF50">
    <cfRule type="expression" dxfId="541" priority="837">
      <formula>UPPER($AF$31)="0"</formula>
    </cfRule>
  </conditionalFormatting>
  <conditionalFormatting sqref="AG71 AG53 AG91:AG94 AG111 AG120 AG129 AG138:AG143 AG102 AG148:AG152 AG34 AG62 AG145:AG146 AG131:AG135 AG122:AG126 AG113:AG117 AG104:AG108 AG96:AG99 AG79:AG87 AG74:AG77 AG55:AG58 AG36:AG40 AG45 AG42:AG43 AG47:AG50">
    <cfRule type="expression" dxfId="540" priority="836">
      <formula>UPPER($AG$31)="0"</formula>
    </cfRule>
  </conditionalFormatting>
  <conditionalFormatting sqref="AH71 AH53 AH91:AH94 AH111 AH120 AH129 AH138:AH143 AH102 AH148:AH152 AH34 AH62 AH145:AH146 AH131:AH135 AH122:AH126 AH113:AH117 AH104:AH108 AH96:AH99 AH79:AH87 AH74:AH77 AH55:AH58 AH36:AH40 AH45 AH42:AH43 AH47:AH50">
    <cfRule type="expression" dxfId="539" priority="835">
      <formula>UPPER($AH$31)="0"</formula>
    </cfRule>
  </conditionalFormatting>
  <conditionalFormatting sqref="O65:AH65">
    <cfRule type="containsText" dxfId="538" priority="832" operator="containsText" text="0">
      <formula>NOT(ISERROR(SEARCH("0",O65)))</formula>
    </cfRule>
    <cfRule type="containsText" dxfId="537" priority="833" operator="containsText" text="1">
      <formula>NOT(ISERROR(SEARCH("1",O65)))</formula>
    </cfRule>
    <cfRule type="containsText" dxfId="536" priority="834" operator="containsText" text="n/a">
      <formula>NOT(ISERROR(SEARCH("n/a",O65)))</formula>
    </cfRule>
  </conditionalFormatting>
  <conditionalFormatting sqref="O65:AH65">
    <cfRule type="containsText" dxfId="535" priority="830" operator="containsText" text="0">
      <formula>NOT(ISERROR(SEARCH("0",O65)))</formula>
    </cfRule>
    <cfRule type="containsText" dxfId="534" priority="831" operator="containsText" text="1">
      <formula>NOT(ISERROR(SEARCH("1",O65)))</formula>
    </cfRule>
  </conditionalFormatting>
  <conditionalFormatting sqref="O169:AH169">
    <cfRule type="containsText" dxfId="533" priority="828" operator="containsText" text="0">
      <formula>NOT(ISERROR(SEARCH("0",O169)))</formula>
    </cfRule>
    <cfRule type="containsText" dxfId="532" priority="829" operator="containsText" text="1">
      <formula>NOT(ISERROR(SEARCH("1",O169)))</formula>
    </cfRule>
  </conditionalFormatting>
  <conditionalFormatting sqref="O109:AH109">
    <cfRule type="expression" dxfId="531" priority="826">
      <formula>UPPER($O$31)="0"</formula>
    </cfRule>
    <cfRule type="expression" dxfId="530" priority="827">
      <formula>"UPPER($O$34)=""0"""</formula>
    </cfRule>
  </conditionalFormatting>
  <conditionalFormatting sqref="O110:AH110">
    <cfRule type="expression" dxfId="529" priority="805">
      <formula>UPPER($O$31)="0"</formula>
    </cfRule>
    <cfRule type="expression" dxfId="528" priority="806">
      <formula>"UPPER($O$34)=""0"""</formula>
    </cfRule>
  </conditionalFormatting>
  <conditionalFormatting sqref="O118:AH118">
    <cfRule type="expression" dxfId="527" priority="784">
      <formula>UPPER($O$31)="0"</formula>
    </cfRule>
    <cfRule type="expression" dxfId="526" priority="785">
      <formula>"UPPER($O$34)=""0"""</formula>
    </cfRule>
  </conditionalFormatting>
  <conditionalFormatting sqref="O119:AH119">
    <cfRule type="expression" dxfId="525" priority="782">
      <formula>UPPER($O$31)="0"</formula>
    </cfRule>
    <cfRule type="expression" dxfId="524" priority="783">
      <formula>"UPPER($O$34)=""0"""</formula>
    </cfRule>
  </conditionalFormatting>
  <conditionalFormatting sqref="O127:AH127">
    <cfRule type="expression" dxfId="523" priority="780">
      <formula>UPPER($O$31)="0"</formula>
    </cfRule>
    <cfRule type="expression" dxfId="522" priority="781">
      <formula>"UPPER($O$34)=""0"""</formula>
    </cfRule>
  </conditionalFormatting>
  <conditionalFormatting sqref="O128:AH128">
    <cfRule type="expression" dxfId="521" priority="778">
      <formula>UPPER($O$31)="0"</formula>
    </cfRule>
    <cfRule type="expression" dxfId="520" priority="779">
      <formula>"UPPER($O$34)=""0"""</formula>
    </cfRule>
  </conditionalFormatting>
  <conditionalFormatting sqref="O136:AH136">
    <cfRule type="expression" dxfId="519" priority="776">
      <formula>UPPER($O$31)="0"</formula>
    </cfRule>
    <cfRule type="expression" dxfId="518" priority="777">
      <formula>"UPPER($O$34)=""0"""</formula>
    </cfRule>
  </conditionalFormatting>
  <conditionalFormatting sqref="O137:AH137">
    <cfRule type="expression" dxfId="517" priority="774">
      <formula>UPPER($O$31)="0"</formula>
    </cfRule>
    <cfRule type="expression" dxfId="516" priority="775">
      <formula>"UPPER($O$34)=""0"""</formula>
    </cfRule>
  </conditionalFormatting>
  <conditionalFormatting sqref="O88:AH88">
    <cfRule type="expression" dxfId="515" priority="709">
      <formula>UPPER($O$31)="0"</formula>
    </cfRule>
    <cfRule type="expression" dxfId="514" priority="710">
      <formula>"UPPER($O$34)=""0"""</formula>
    </cfRule>
  </conditionalFormatting>
  <conditionalFormatting sqref="O89:AH89">
    <cfRule type="expression" dxfId="513" priority="707">
      <formula>UPPER($O$31)="0"</formula>
    </cfRule>
    <cfRule type="expression" dxfId="512" priority="708">
      <formula>"UPPER($O$34)=""0"""</formula>
    </cfRule>
  </conditionalFormatting>
  <conditionalFormatting sqref="O33">
    <cfRule type="expression" dxfId="511" priority="702">
      <formula>UPPER($O$31)="0"</formula>
    </cfRule>
  </conditionalFormatting>
  <conditionalFormatting sqref="P33">
    <cfRule type="expression" dxfId="510" priority="701">
      <formula>UPPER($P$31)="0"</formula>
    </cfRule>
  </conditionalFormatting>
  <conditionalFormatting sqref="Q33">
    <cfRule type="expression" dxfId="509" priority="700">
      <formula>UPPER($Q$31)="0"</formula>
    </cfRule>
  </conditionalFormatting>
  <conditionalFormatting sqref="R33">
    <cfRule type="expression" dxfId="508" priority="699">
      <formula>UPPER($R$31)="0"</formula>
    </cfRule>
  </conditionalFormatting>
  <conditionalFormatting sqref="S33">
    <cfRule type="expression" dxfId="507" priority="698">
      <formula>UPPER($S$31)="0"</formula>
    </cfRule>
  </conditionalFormatting>
  <conditionalFormatting sqref="T33">
    <cfRule type="expression" dxfId="506" priority="697">
      <formula>UPPER($T$31)="0"</formula>
    </cfRule>
  </conditionalFormatting>
  <conditionalFormatting sqref="U33">
    <cfRule type="expression" dxfId="505" priority="696">
      <formula>UPPER($U$31)="0"</formula>
    </cfRule>
  </conditionalFormatting>
  <conditionalFormatting sqref="V33">
    <cfRule type="expression" dxfId="504" priority="695">
      <formula>UPPER($V$31)="0"</formula>
    </cfRule>
  </conditionalFormatting>
  <conditionalFormatting sqref="W33">
    <cfRule type="expression" dxfId="503" priority="694">
      <formula>UPPER($W$31)="0"</formula>
    </cfRule>
  </conditionalFormatting>
  <conditionalFormatting sqref="X33">
    <cfRule type="expression" dxfId="502" priority="693">
      <formula>UPPER($X$31)="0"</formula>
    </cfRule>
  </conditionalFormatting>
  <conditionalFormatting sqref="Y33">
    <cfRule type="expression" dxfId="501" priority="692">
      <formula>UPPER($Y$31)="0"</formula>
    </cfRule>
  </conditionalFormatting>
  <conditionalFormatting sqref="Z33">
    <cfRule type="expression" dxfId="500" priority="691">
      <formula>UPPER($Z$31)="0"</formula>
    </cfRule>
  </conditionalFormatting>
  <conditionalFormatting sqref="AA33">
    <cfRule type="expression" dxfId="499" priority="690">
      <formula>UPPER($AA$31)="0"</formula>
    </cfRule>
  </conditionalFormatting>
  <conditionalFormatting sqref="AB33">
    <cfRule type="expression" dxfId="498" priority="689">
      <formula>UPPER($AB$31)="0"</formula>
    </cfRule>
  </conditionalFormatting>
  <conditionalFormatting sqref="AC33">
    <cfRule type="expression" dxfId="497" priority="688">
      <formula>UPPER($AC$31)="0"</formula>
    </cfRule>
  </conditionalFormatting>
  <conditionalFormatting sqref="AD33">
    <cfRule type="expression" dxfId="496" priority="687">
      <formula>UPPER($AD$31)="0"</formula>
    </cfRule>
  </conditionalFormatting>
  <conditionalFormatting sqref="AE33">
    <cfRule type="expression" dxfId="495" priority="686">
      <formula>UPPER($AE$31)="0"</formula>
    </cfRule>
  </conditionalFormatting>
  <conditionalFormatting sqref="AF33">
    <cfRule type="expression" dxfId="494" priority="685">
      <formula>UPPER($AF$31)="0"</formula>
    </cfRule>
  </conditionalFormatting>
  <conditionalFormatting sqref="AG33">
    <cfRule type="expression" dxfId="493" priority="684">
      <formula>UPPER($AG$31)="0"</formula>
    </cfRule>
  </conditionalFormatting>
  <conditionalFormatting sqref="AH33">
    <cfRule type="expression" dxfId="492" priority="683">
      <formula>UPPER($AH$31)="0"</formula>
    </cfRule>
  </conditionalFormatting>
  <conditionalFormatting sqref="O101:AH101">
    <cfRule type="expression" dxfId="491" priority="661">
      <formula>UPPER($O$31)="0"</formula>
    </cfRule>
    <cfRule type="expression" dxfId="490" priority="662">
      <formula>"UPPER($O$34)=""0"""</formula>
    </cfRule>
  </conditionalFormatting>
  <conditionalFormatting sqref="O100:AH100">
    <cfRule type="expression" dxfId="489" priority="640">
      <formula>UPPER($O$31)="0"</formula>
    </cfRule>
    <cfRule type="expression" dxfId="488" priority="641">
      <formula>"UPPER($O$34)=""0"""</formula>
    </cfRule>
  </conditionalFormatting>
  <conditionalFormatting sqref="O147:AH147">
    <cfRule type="expression" dxfId="487" priority="638">
      <formula>UPPER($O$31)="0"</formula>
    </cfRule>
    <cfRule type="expression" dxfId="486" priority="639">
      <formula>"UPPER($O$34)=""0"""</formula>
    </cfRule>
  </conditionalFormatting>
  <conditionalFormatting sqref="O59:AH61">
    <cfRule type="expression" dxfId="485" priority="596">
      <formula>UPPER($O$31)="0"</formula>
    </cfRule>
    <cfRule type="expression" dxfId="484" priority="597">
      <formula>"UPPER($O$34)=""0"""</formula>
    </cfRule>
  </conditionalFormatting>
  <conditionalFormatting sqref="O55:O58 O62">
    <cfRule type="expression" dxfId="483" priority="589">
      <formula>UPPER($O$53)="0"</formula>
    </cfRule>
  </conditionalFormatting>
  <conditionalFormatting sqref="P55:P58 P62">
    <cfRule type="expression" dxfId="482" priority="588">
      <formula>UPPER($P$53)="0"</formula>
    </cfRule>
  </conditionalFormatting>
  <conditionalFormatting sqref="Q55:Q58 Q62">
    <cfRule type="expression" dxfId="481" priority="587">
      <formula>UPPER($Q$53)="0"</formula>
    </cfRule>
  </conditionalFormatting>
  <conditionalFormatting sqref="R55:R58 R62">
    <cfRule type="expression" dxfId="480" priority="586">
      <formula>UPPER($R$53)="0"</formula>
    </cfRule>
  </conditionalFormatting>
  <conditionalFormatting sqref="S55:S58 S62">
    <cfRule type="expression" dxfId="479" priority="585">
      <formula>UPPER($S$53)="0"</formula>
    </cfRule>
  </conditionalFormatting>
  <conditionalFormatting sqref="T55:T58 T62">
    <cfRule type="expression" dxfId="478" priority="584">
      <formula>UPPER($T$53)="0"</formula>
    </cfRule>
  </conditionalFormatting>
  <conditionalFormatting sqref="U55:U58 U62">
    <cfRule type="expression" dxfId="477" priority="583">
      <formula>UPPER($U$53)="0"</formula>
    </cfRule>
  </conditionalFormatting>
  <conditionalFormatting sqref="V55:V58 V62">
    <cfRule type="expression" dxfId="476" priority="582">
      <formula>UPPER($V$53)="0"</formula>
    </cfRule>
  </conditionalFormatting>
  <conditionalFormatting sqref="W55:W58 W62">
    <cfRule type="expression" dxfId="475" priority="581">
      <formula>UPPER($W$53)="0"</formula>
    </cfRule>
  </conditionalFormatting>
  <conditionalFormatting sqref="X55:X58 X62">
    <cfRule type="expression" dxfId="474" priority="580">
      <formula>UPPER($X$53)="0"</formula>
    </cfRule>
  </conditionalFormatting>
  <conditionalFormatting sqref="Y55:Y58 Y62">
    <cfRule type="expression" dxfId="473" priority="579">
      <formula>UPPER($Y$53)="0"</formula>
    </cfRule>
  </conditionalFormatting>
  <conditionalFormatting sqref="Z55:Z58 Z62">
    <cfRule type="expression" dxfId="472" priority="578">
      <formula>UPPER($Z$53)="0"</formula>
    </cfRule>
  </conditionalFormatting>
  <conditionalFormatting sqref="AA55:AA58 AA62">
    <cfRule type="expression" dxfId="471" priority="577">
      <formula>UPPER($AA$53)="0"</formula>
    </cfRule>
  </conditionalFormatting>
  <conditionalFormatting sqref="AB55:AB58 AB62">
    <cfRule type="expression" dxfId="470" priority="576">
      <formula>UPPER($AB$53)="0"</formula>
    </cfRule>
  </conditionalFormatting>
  <conditionalFormatting sqref="AC55:AC58 AC62">
    <cfRule type="expression" dxfId="469" priority="575">
      <formula>UPPER($AC$53)="0"</formula>
    </cfRule>
  </conditionalFormatting>
  <conditionalFormatting sqref="AD55:AD58 AD62">
    <cfRule type="expression" dxfId="468" priority="574">
      <formula>UPPER($AD$53)="0"</formula>
    </cfRule>
  </conditionalFormatting>
  <conditionalFormatting sqref="AE55:AE58 AE62">
    <cfRule type="expression" dxfId="467" priority="573">
      <formula>UPPER($AE$53)="0"</formula>
    </cfRule>
  </conditionalFormatting>
  <conditionalFormatting sqref="AF55:AF58 AF62">
    <cfRule type="expression" dxfId="466" priority="572">
      <formula>UPPER($AF$53)="0"</formula>
    </cfRule>
  </conditionalFormatting>
  <conditionalFormatting sqref="AG55:AG58 AG62">
    <cfRule type="expression" dxfId="465" priority="571">
      <formula>UPPER($AG$53)="0"</formula>
    </cfRule>
  </conditionalFormatting>
  <conditionalFormatting sqref="AH55:AH58 AH62">
    <cfRule type="expression" dxfId="464" priority="570">
      <formula>UPPER($AH$53)="0"</formula>
    </cfRule>
  </conditionalFormatting>
  <conditionalFormatting sqref="O36:O40">
    <cfRule type="expression" dxfId="463" priority="569">
      <formula>UPPER($O$34)="0"</formula>
    </cfRule>
  </conditionalFormatting>
  <conditionalFormatting sqref="P36:P40">
    <cfRule type="expression" dxfId="462" priority="568">
      <formula>UPPER($P$34)="0"</formula>
    </cfRule>
  </conditionalFormatting>
  <conditionalFormatting sqref="Q36:Q40">
    <cfRule type="expression" dxfId="461" priority="567">
      <formula>UPPER($Q$34)="0"</formula>
    </cfRule>
  </conditionalFormatting>
  <conditionalFormatting sqref="R36:R40">
    <cfRule type="expression" dxfId="460" priority="566">
      <formula>UPPER($R$34)="0"</formula>
    </cfRule>
  </conditionalFormatting>
  <conditionalFormatting sqref="S36:S40">
    <cfRule type="expression" dxfId="459" priority="565">
      <formula>UPPER($S$34)="0"</formula>
    </cfRule>
  </conditionalFormatting>
  <conditionalFormatting sqref="T36:T40">
    <cfRule type="expression" dxfId="458" priority="564">
      <formula>UPPER($T$34)="0"</formula>
    </cfRule>
  </conditionalFormatting>
  <conditionalFormatting sqref="U36:U40">
    <cfRule type="expression" dxfId="457" priority="563">
      <formula>UPPER($U$34)="0"</formula>
    </cfRule>
  </conditionalFormatting>
  <conditionalFormatting sqref="V36:V40">
    <cfRule type="expression" dxfId="456" priority="562">
      <formula>UPPER($V$34)="0"</formula>
    </cfRule>
  </conditionalFormatting>
  <conditionalFormatting sqref="W36:W40">
    <cfRule type="expression" dxfId="455" priority="561">
      <formula>UPPER($W$34)="0"</formula>
    </cfRule>
  </conditionalFormatting>
  <conditionalFormatting sqref="X36:X40">
    <cfRule type="expression" dxfId="454" priority="560">
      <formula>UPPER($X$34)="0"</formula>
    </cfRule>
  </conditionalFormatting>
  <conditionalFormatting sqref="Y36:Y40">
    <cfRule type="expression" dxfId="453" priority="559">
      <formula>UPPER($Y$34)="0"</formula>
    </cfRule>
  </conditionalFormatting>
  <conditionalFormatting sqref="Z36:Z40">
    <cfRule type="expression" dxfId="452" priority="558">
      <formula>UPPER($Z$34)="0"</formula>
    </cfRule>
  </conditionalFormatting>
  <conditionalFormatting sqref="AA36:AA40">
    <cfRule type="expression" dxfId="451" priority="557">
      <formula>UPPER($AA$34)="0"</formula>
    </cfRule>
  </conditionalFormatting>
  <conditionalFormatting sqref="AB36:AB40">
    <cfRule type="expression" dxfId="450" priority="556">
      <formula>UPPER($AB$34)="0"</formula>
    </cfRule>
  </conditionalFormatting>
  <conditionalFormatting sqref="AC36:AC40">
    <cfRule type="expression" dxfId="449" priority="555">
      <formula>UPPER($AC$34)="0"</formula>
    </cfRule>
  </conditionalFormatting>
  <conditionalFormatting sqref="AD36:AD40">
    <cfRule type="expression" dxfId="448" priority="554">
      <formula>UPPER($AD$34)="0"</formula>
    </cfRule>
  </conditionalFormatting>
  <conditionalFormatting sqref="AE36:AE40">
    <cfRule type="expression" dxfId="447" priority="553">
      <formula>UPPER($AE$34)="0"</formula>
    </cfRule>
  </conditionalFormatting>
  <conditionalFormatting sqref="AF36:AF40">
    <cfRule type="expression" dxfId="446" priority="552">
      <formula>UPPER($AF$34)="0"</formula>
    </cfRule>
  </conditionalFormatting>
  <conditionalFormatting sqref="AG36:AG40">
    <cfRule type="expression" dxfId="445" priority="551">
      <formula>UPPER($AG$34)="0"</formula>
    </cfRule>
  </conditionalFormatting>
  <conditionalFormatting sqref="AH36:AH40">
    <cfRule type="expression" dxfId="444" priority="550">
      <formula>UPPER($AH$34)="0"</formula>
    </cfRule>
  </conditionalFormatting>
  <conditionalFormatting sqref="O43">
    <cfRule type="expression" dxfId="443" priority="208">
      <formula>UPPER($O$42)="dk"</formula>
    </cfRule>
    <cfRule type="expression" dxfId="442" priority="289">
      <formula>UPPER($O$42)="n/a"</formula>
    </cfRule>
    <cfRule type="expression" dxfId="441" priority="549">
      <formula>UPPER($O$42)="0"</formula>
    </cfRule>
  </conditionalFormatting>
  <conditionalFormatting sqref="P43">
    <cfRule type="expression" dxfId="440" priority="207">
      <formula>UPPER($P$42)="dk"</formula>
    </cfRule>
    <cfRule type="expression" dxfId="439" priority="288">
      <formula>UPPER($P$42)="n/a"</formula>
    </cfRule>
    <cfRule type="expression" dxfId="438" priority="548">
      <formula>UPPER($P$42)="0"</formula>
    </cfRule>
  </conditionalFormatting>
  <conditionalFormatting sqref="Q43">
    <cfRule type="expression" dxfId="437" priority="206">
      <formula>UPPER($Q$42)="dk"</formula>
    </cfRule>
    <cfRule type="expression" dxfId="436" priority="287">
      <formula>UPPER($Q$42)="n/a"</formula>
    </cfRule>
    <cfRule type="expression" dxfId="435" priority="547">
      <formula>UPPER($Q$42)="0"</formula>
    </cfRule>
  </conditionalFormatting>
  <conditionalFormatting sqref="R43">
    <cfRule type="expression" dxfId="434" priority="205">
      <formula>UPPER($R$42)="dk"</formula>
    </cfRule>
    <cfRule type="expression" dxfId="433" priority="286">
      <formula>UPPER($R$42)="n/a"</formula>
    </cfRule>
    <cfRule type="expression" dxfId="432" priority="546">
      <formula>UPPER($R$42)="0"</formula>
    </cfRule>
  </conditionalFormatting>
  <conditionalFormatting sqref="S43">
    <cfRule type="expression" dxfId="431" priority="204">
      <formula>UPPER($S$42)="dk"</formula>
    </cfRule>
    <cfRule type="expression" dxfId="430" priority="285">
      <formula>UPPER($S$42)="n/a"</formula>
    </cfRule>
    <cfRule type="expression" dxfId="429" priority="545">
      <formula>UPPER($S$42)="0"</formula>
    </cfRule>
  </conditionalFormatting>
  <conditionalFormatting sqref="T43">
    <cfRule type="expression" dxfId="428" priority="203">
      <formula>UPPER($T$42)="dk"</formula>
    </cfRule>
    <cfRule type="expression" dxfId="427" priority="284">
      <formula>UPPER($T$42)="n/a"</formula>
    </cfRule>
    <cfRule type="expression" dxfId="426" priority="544">
      <formula>UPPER($T$42)="0"</formula>
    </cfRule>
  </conditionalFormatting>
  <conditionalFormatting sqref="U43">
    <cfRule type="expression" dxfId="425" priority="202">
      <formula>UPPER($U$42)="dk"</formula>
    </cfRule>
    <cfRule type="expression" dxfId="424" priority="283">
      <formula>UPPER($U$42)="n/a"</formula>
    </cfRule>
    <cfRule type="expression" dxfId="423" priority="543">
      <formula>UPPER($U$42)="0"</formula>
    </cfRule>
  </conditionalFormatting>
  <conditionalFormatting sqref="V43">
    <cfRule type="expression" dxfId="422" priority="201">
      <formula>UPPER($V$42)="dk"</formula>
    </cfRule>
    <cfRule type="expression" dxfId="421" priority="282">
      <formula>UPPER($V$42)="n/a"</formula>
    </cfRule>
    <cfRule type="expression" dxfId="420" priority="542">
      <formula>UPPER($V$42)="0"</formula>
    </cfRule>
  </conditionalFormatting>
  <conditionalFormatting sqref="W43">
    <cfRule type="expression" dxfId="419" priority="200">
      <formula>UPPER($W$42)="dk"</formula>
    </cfRule>
    <cfRule type="expression" dxfId="418" priority="281">
      <formula>UPPER($W$42)="n/a"</formula>
    </cfRule>
    <cfRule type="expression" dxfId="417" priority="541">
      <formula>UPPER($W$42)="0"</formula>
    </cfRule>
  </conditionalFormatting>
  <conditionalFormatting sqref="X43">
    <cfRule type="expression" dxfId="416" priority="199">
      <formula>UPPER($X$42)="dk"</formula>
    </cfRule>
    <cfRule type="expression" dxfId="415" priority="280">
      <formula>UPPER($X$42)="n/a"</formula>
    </cfRule>
    <cfRule type="expression" dxfId="414" priority="540">
      <formula>UPPER($X$42)="0"</formula>
    </cfRule>
  </conditionalFormatting>
  <conditionalFormatting sqref="Y43">
    <cfRule type="expression" dxfId="413" priority="198">
      <formula>UPPER($Y$42)="dk"</formula>
    </cfRule>
    <cfRule type="expression" dxfId="412" priority="279">
      <formula>UPPER($Y$42)="n/a"</formula>
    </cfRule>
    <cfRule type="expression" dxfId="411" priority="539">
      <formula>UPPER($Y$42)="0"</formula>
    </cfRule>
  </conditionalFormatting>
  <conditionalFormatting sqref="Z43">
    <cfRule type="expression" dxfId="410" priority="197">
      <formula>UPPER($Z$42)="dk"</formula>
    </cfRule>
    <cfRule type="expression" dxfId="409" priority="278">
      <formula>UPPER($Z$42)="n/a"</formula>
    </cfRule>
    <cfRule type="expression" dxfId="408" priority="538">
      <formula>UPPER($Z$42)="0"</formula>
    </cfRule>
  </conditionalFormatting>
  <conditionalFormatting sqref="AA43">
    <cfRule type="expression" dxfId="407" priority="196">
      <formula>UPPER($AA$42)="dk"</formula>
    </cfRule>
    <cfRule type="expression" dxfId="406" priority="277">
      <formula>UPPER($AA$42)="n/a"</formula>
    </cfRule>
    <cfRule type="expression" dxfId="405" priority="537">
      <formula>UPPER($AA$42)="0"</formula>
    </cfRule>
  </conditionalFormatting>
  <conditionalFormatting sqref="AB43">
    <cfRule type="expression" dxfId="404" priority="195">
      <formula>UPPER($AB$42)="dk"</formula>
    </cfRule>
    <cfRule type="expression" dxfId="403" priority="275">
      <formula>UPPER($AB$42)="n/a"</formula>
    </cfRule>
    <cfRule type="expression" priority="276">
      <formula>UPPER($O$42)="n/a"</formula>
    </cfRule>
    <cfRule type="expression" dxfId="402" priority="536">
      <formula>UPPER($AB$42)="0"</formula>
    </cfRule>
  </conditionalFormatting>
  <conditionalFormatting sqref="AC43">
    <cfRule type="expression" dxfId="401" priority="194">
      <formula>UPPER($AC$42)="dk"</formula>
    </cfRule>
    <cfRule type="expression" dxfId="400" priority="274">
      <formula>UPPER($AC$42)="n/a"</formula>
    </cfRule>
    <cfRule type="expression" dxfId="399" priority="535">
      <formula>UPPER($AC$42)="0"</formula>
    </cfRule>
  </conditionalFormatting>
  <conditionalFormatting sqref="AD43">
    <cfRule type="expression" dxfId="398" priority="193">
      <formula>UPPER($AD$42)="dk"</formula>
    </cfRule>
    <cfRule type="expression" dxfId="397" priority="273">
      <formula>UPPER($AD$42)="n/a"</formula>
    </cfRule>
    <cfRule type="expression" dxfId="396" priority="534">
      <formula>UPPER($AD$42)="0"</formula>
    </cfRule>
  </conditionalFormatting>
  <conditionalFormatting sqref="AE43">
    <cfRule type="expression" dxfId="395" priority="192">
      <formula>UPPER($AE$42)="dk"</formula>
    </cfRule>
    <cfRule type="expression" dxfId="394" priority="272">
      <formula>UPPER($AE$42)="n/a"</formula>
    </cfRule>
    <cfRule type="expression" dxfId="393" priority="533">
      <formula>UPPER($AE$42)="0"</formula>
    </cfRule>
  </conditionalFormatting>
  <conditionalFormatting sqref="AF43">
    <cfRule type="expression" dxfId="392" priority="191">
      <formula>UPPER($AF$42)="dk"</formula>
    </cfRule>
    <cfRule type="expression" dxfId="391" priority="271">
      <formula>UPPER($AF$42)="n/a"</formula>
    </cfRule>
    <cfRule type="expression" dxfId="390" priority="532">
      <formula>UPPER($AF$42)="0"</formula>
    </cfRule>
  </conditionalFormatting>
  <conditionalFormatting sqref="AG43">
    <cfRule type="expression" dxfId="389" priority="190">
      <formula>UPPER($AG$42)="dk"</formula>
    </cfRule>
    <cfRule type="expression" dxfId="388" priority="270">
      <formula>UPPER($AG$42)="n/a"</formula>
    </cfRule>
    <cfRule type="expression" dxfId="387" priority="531">
      <formula>UPPER($AG$42)="0"</formula>
    </cfRule>
  </conditionalFormatting>
  <conditionalFormatting sqref="AH43">
    <cfRule type="expression" dxfId="386" priority="189">
      <formula>UPPER($AH$42)="dk"</formula>
    </cfRule>
    <cfRule type="expression" dxfId="385" priority="269">
      <formula>UPPER($AH$42)="n/a"</formula>
    </cfRule>
    <cfRule type="expression" dxfId="384" priority="530">
      <formula>UPPER($AH$42)="0"</formula>
    </cfRule>
  </conditionalFormatting>
  <conditionalFormatting sqref="O47:O50">
    <cfRule type="expression" dxfId="383" priority="188">
      <formula>UPPER($O$45)="dk"</formula>
    </cfRule>
    <cfRule type="expression" dxfId="382" priority="268">
      <formula>UPPER($O$45)="n/a"</formula>
    </cfRule>
    <cfRule type="expression" dxfId="381" priority="529">
      <formula>UPPER($O$45)="0"</formula>
    </cfRule>
  </conditionalFormatting>
  <conditionalFormatting sqref="P47:P50">
    <cfRule type="expression" dxfId="380" priority="187">
      <formula>UPPER($P$45)="dk"</formula>
    </cfRule>
    <cfRule type="expression" dxfId="379" priority="267">
      <formula>UPPER($P$45)="n/a"</formula>
    </cfRule>
    <cfRule type="expression" dxfId="378" priority="528">
      <formula>UPPER($P$45)="0"</formula>
    </cfRule>
  </conditionalFormatting>
  <conditionalFormatting sqref="Q47:Q50">
    <cfRule type="expression" dxfId="377" priority="186">
      <formula>UPPER($Q$45)="dk"</formula>
    </cfRule>
    <cfRule type="expression" dxfId="376" priority="266">
      <formula>UPPER($Q$45)="n/a"</formula>
    </cfRule>
    <cfRule type="expression" dxfId="375" priority="527">
      <formula>UPPER($Q$45)="0"</formula>
    </cfRule>
  </conditionalFormatting>
  <conditionalFormatting sqref="R47:R50">
    <cfRule type="expression" dxfId="374" priority="185">
      <formula>UPPER($R$45)="dk"</formula>
    </cfRule>
    <cfRule type="expression" dxfId="373" priority="265">
      <formula>UPPER($R$45)="n/a"</formula>
    </cfRule>
    <cfRule type="expression" dxfId="372" priority="526">
      <formula>UPPER($R$45)="0"</formula>
    </cfRule>
  </conditionalFormatting>
  <conditionalFormatting sqref="S47:S50">
    <cfRule type="expression" dxfId="371" priority="184">
      <formula>UPPER($S$45)="dk"</formula>
    </cfRule>
    <cfRule type="expression" dxfId="370" priority="264">
      <formula>UPPER($S$45)="n/a"</formula>
    </cfRule>
    <cfRule type="expression" dxfId="369" priority="525">
      <formula>UPPER($S$45)="0"</formula>
    </cfRule>
  </conditionalFormatting>
  <conditionalFormatting sqref="T47:T50">
    <cfRule type="expression" dxfId="368" priority="183">
      <formula>UPPER($T$45)="dk"</formula>
    </cfRule>
    <cfRule type="expression" dxfId="367" priority="263">
      <formula>UPPER($T$45)="n/a"</formula>
    </cfRule>
    <cfRule type="expression" dxfId="366" priority="524">
      <formula>UPPER($T$45)="0"</formula>
    </cfRule>
  </conditionalFormatting>
  <conditionalFormatting sqref="U47:U50">
    <cfRule type="expression" dxfId="365" priority="182">
      <formula>UPPER($U$45)="dk"</formula>
    </cfRule>
    <cfRule type="expression" dxfId="364" priority="262">
      <formula>UPPER($U$45)="n/a"</formula>
    </cfRule>
    <cfRule type="expression" dxfId="363" priority="523">
      <formula>UPPER($U$45)="0"</formula>
    </cfRule>
  </conditionalFormatting>
  <conditionalFormatting sqref="V47:V50">
    <cfRule type="expression" dxfId="362" priority="181">
      <formula>UPPER($V$45)="dk"</formula>
    </cfRule>
    <cfRule type="expression" dxfId="361" priority="261">
      <formula>UPPER($V$45)="n/a"</formula>
    </cfRule>
    <cfRule type="expression" dxfId="360" priority="522">
      <formula>UPPER($V$45)="0"</formula>
    </cfRule>
  </conditionalFormatting>
  <conditionalFormatting sqref="W47:W50">
    <cfRule type="expression" dxfId="359" priority="180">
      <formula>UPPER($W$45)="dk"</formula>
    </cfRule>
    <cfRule type="expression" dxfId="358" priority="260">
      <formula>UPPER($W$45)="n/a"</formula>
    </cfRule>
    <cfRule type="expression" dxfId="357" priority="521">
      <formula>UPPER($W$45)="0"</formula>
    </cfRule>
  </conditionalFormatting>
  <conditionalFormatting sqref="X47:X50">
    <cfRule type="expression" dxfId="356" priority="179">
      <formula>UPPER($X$45)="dk"</formula>
    </cfRule>
    <cfRule type="expression" dxfId="355" priority="259">
      <formula>UPPER($X$45)="n/a"</formula>
    </cfRule>
    <cfRule type="expression" dxfId="354" priority="520">
      <formula>UPPER($X$45)="0"</formula>
    </cfRule>
  </conditionalFormatting>
  <conditionalFormatting sqref="Y47:Y50">
    <cfRule type="expression" dxfId="353" priority="178">
      <formula>UPPER($Y$45)="dk"</formula>
    </cfRule>
    <cfRule type="expression" dxfId="352" priority="258">
      <formula>UPPER($Y$45)="n/a"</formula>
    </cfRule>
    <cfRule type="expression" dxfId="351" priority="519">
      <formula>UPPER($Y$45)="0"</formula>
    </cfRule>
  </conditionalFormatting>
  <conditionalFormatting sqref="Z47:Z50">
    <cfRule type="expression" dxfId="350" priority="177">
      <formula>UPPER($Z$45)="dk"</formula>
    </cfRule>
    <cfRule type="expression" dxfId="349" priority="257">
      <formula>UPPER($Z$45)="n/a"</formula>
    </cfRule>
    <cfRule type="expression" dxfId="348" priority="518">
      <formula>UPPER($Z$45)="0"</formula>
    </cfRule>
  </conditionalFormatting>
  <conditionalFormatting sqref="AA47:AA50">
    <cfRule type="expression" dxfId="347" priority="176">
      <formula>UPPER($AA$45)="dk"</formula>
    </cfRule>
    <cfRule type="expression" dxfId="346" priority="256">
      <formula>UPPER($AA$45)="n/a"</formula>
    </cfRule>
    <cfRule type="expression" dxfId="345" priority="517">
      <formula>UPPER($AA$45)="0"</formula>
    </cfRule>
  </conditionalFormatting>
  <conditionalFormatting sqref="AB47:AB50">
    <cfRule type="expression" dxfId="344" priority="175">
      <formula>UPPER($AB$45)="dk"</formula>
    </cfRule>
    <cfRule type="expression" dxfId="343" priority="255">
      <formula>UPPER($AB$45)="n/a"</formula>
    </cfRule>
    <cfRule type="expression" dxfId="342" priority="516">
      <formula>UPPER($AB$45)="0"</formula>
    </cfRule>
  </conditionalFormatting>
  <conditionalFormatting sqref="AC47:AC50">
    <cfRule type="expression" dxfId="341" priority="174">
      <formula>UPPER($AC$45)="dk"</formula>
    </cfRule>
    <cfRule type="expression" dxfId="340" priority="254">
      <formula>UPPER($AC$45)="n/a"</formula>
    </cfRule>
    <cfRule type="expression" dxfId="339" priority="515">
      <formula>UPPER($AC$45)="0"</formula>
    </cfRule>
  </conditionalFormatting>
  <conditionalFormatting sqref="AD47:AD50">
    <cfRule type="expression" dxfId="338" priority="173">
      <formula>UPPER($AD$45)="dk"</formula>
    </cfRule>
    <cfRule type="expression" dxfId="337" priority="253">
      <formula>UPPER($AD$45)="n/a"</formula>
    </cfRule>
    <cfRule type="expression" dxfId="336" priority="514">
      <formula>UPPER($AD$45)="0"</formula>
    </cfRule>
  </conditionalFormatting>
  <conditionalFormatting sqref="AE47:AE50">
    <cfRule type="expression" dxfId="335" priority="172">
      <formula>UPPER($AE$45)="dk"</formula>
    </cfRule>
    <cfRule type="expression" dxfId="334" priority="252">
      <formula>UPPER($AE$45)="n/a"</formula>
    </cfRule>
    <cfRule type="expression" dxfId="333" priority="513">
      <formula>UPPER($AE$45)="0"</formula>
    </cfRule>
  </conditionalFormatting>
  <conditionalFormatting sqref="AF47:AF50">
    <cfRule type="expression" dxfId="332" priority="171">
      <formula>UPPER($AF$45)="dk"</formula>
    </cfRule>
    <cfRule type="expression" dxfId="331" priority="251">
      <formula>UPPER($AF$45)="n/a"</formula>
    </cfRule>
    <cfRule type="expression" dxfId="330" priority="512">
      <formula>UPPER($AF$45)="0"</formula>
    </cfRule>
  </conditionalFormatting>
  <conditionalFormatting sqref="AG47:AG50">
    <cfRule type="expression" dxfId="329" priority="170">
      <formula>UPPER($AG$45)="dk"</formula>
    </cfRule>
    <cfRule type="expression" dxfId="328" priority="250">
      <formula>UPPER($AG$45)="n/a"</formula>
    </cfRule>
    <cfRule type="expression" dxfId="327" priority="511">
      <formula>UPPER($AG$45)="0"</formula>
    </cfRule>
  </conditionalFormatting>
  <conditionalFormatting sqref="AH47:AH50">
    <cfRule type="expression" dxfId="326" priority="169">
      <formula>UPPER($AH$45)="dk"</formula>
    </cfRule>
    <cfRule type="expression" dxfId="325" priority="249">
      <formula>UPPER($AH$45)="n/a"</formula>
    </cfRule>
    <cfRule type="expression" dxfId="324" priority="510">
      <formula>UPPER($AH$45)="0"</formula>
    </cfRule>
  </conditionalFormatting>
  <conditionalFormatting sqref="O67:O68">
    <cfRule type="expression" dxfId="323" priority="21">
      <formula>UPPER($O$65)="n/a"</formula>
    </cfRule>
    <cfRule type="expression" dxfId="322" priority="509">
      <formula>UPPER($O$65)="0"</formula>
    </cfRule>
  </conditionalFormatting>
  <conditionalFormatting sqref="P67:P68">
    <cfRule type="expression" dxfId="321" priority="20">
      <formula>UPPER($P$65)="n/a"</formula>
    </cfRule>
    <cfRule type="expression" dxfId="320" priority="508">
      <formula>UPPER($P$65)="0"</formula>
    </cfRule>
  </conditionalFormatting>
  <conditionalFormatting sqref="Q67:Q68">
    <cfRule type="expression" dxfId="319" priority="19">
      <formula>UPPER($Q$65)="n/a"</formula>
    </cfRule>
    <cfRule type="expression" dxfId="318" priority="507">
      <formula>UPPER($Q$65)="0"</formula>
    </cfRule>
  </conditionalFormatting>
  <conditionalFormatting sqref="R67:R68">
    <cfRule type="expression" dxfId="317" priority="18">
      <formula>UPPER($R$65)="n/a"</formula>
    </cfRule>
    <cfRule type="expression" dxfId="316" priority="506">
      <formula>UPPER($R$65)="0"</formula>
    </cfRule>
  </conditionalFormatting>
  <conditionalFormatting sqref="S67:S68">
    <cfRule type="expression" dxfId="315" priority="17">
      <formula>UPPER($S$65)="n/a"</formula>
    </cfRule>
    <cfRule type="expression" dxfId="314" priority="505">
      <formula>UPPER($S$65)="0"</formula>
    </cfRule>
  </conditionalFormatting>
  <conditionalFormatting sqref="T67:T68">
    <cfRule type="expression" dxfId="313" priority="16">
      <formula>UPPER($T$65)="n/a"</formula>
    </cfRule>
    <cfRule type="expression" dxfId="312" priority="504">
      <formula>UPPER($T$65)="0"</formula>
    </cfRule>
  </conditionalFormatting>
  <conditionalFormatting sqref="U67:U68">
    <cfRule type="expression" dxfId="311" priority="15">
      <formula>UPPER($U$65)="n/a"</formula>
    </cfRule>
    <cfRule type="expression" dxfId="310" priority="503">
      <formula>UPPER($U$65)="0"</formula>
    </cfRule>
  </conditionalFormatting>
  <conditionalFormatting sqref="V67:V68">
    <cfRule type="expression" dxfId="309" priority="14">
      <formula>UPPER($V$65)="n/a"</formula>
    </cfRule>
    <cfRule type="expression" dxfId="308" priority="502">
      <formula>UPPER($V$65)="0"</formula>
    </cfRule>
  </conditionalFormatting>
  <conditionalFormatting sqref="W67:W68">
    <cfRule type="expression" dxfId="307" priority="13">
      <formula>UPPER($W$65)="n/a"</formula>
    </cfRule>
    <cfRule type="expression" dxfId="306" priority="501">
      <formula>UPPER($W$65)="0"</formula>
    </cfRule>
  </conditionalFormatting>
  <conditionalFormatting sqref="X67:X68">
    <cfRule type="expression" dxfId="305" priority="12">
      <formula>UPPER($X$65)="n/a"</formula>
    </cfRule>
    <cfRule type="expression" dxfId="304" priority="500">
      <formula>UPPER($X$65)="0"</formula>
    </cfRule>
  </conditionalFormatting>
  <conditionalFormatting sqref="Y67:Y68">
    <cfRule type="expression" dxfId="303" priority="11">
      <formula>UPPER($Y$65)="n/a"</formula>
    </cfRule>
    <cfRule type="expression" dxfId="302" priority="499">
      <formula>UPPER($Y$65)="0"</formula>
    </cfRule>
  </conditionalFormatting>
  <conditionalFormatting sqref="Z67:Z68">
    <cfRule type="expression" dxfId="301" priority="10">
      <formula>UPPER($Z$65)="n/a"</formula>
    </cfRule>
    <cfRule type="expression" dxfId="300" priority="498">
      <formula>UPPER($Z$65)="0"</formula>
    </cfRule>
  </conditionalFormatting>
  <conditionalFormatting sqref="AA67:AA68">
    <cfRule type="expression" dxfId="299" priority="9">
      <formula>UPPER($AA$65)="n/a"</formula>
    </cfRule>
    <cfRule type="expression" dxfId="298" priority="497">
      <formula>UPPER($AA$65)="0"</formula>
    </cfRule>
  </conditionalFormatting>
  <conditionalFormatting sqref="AB67:AB68">
    <cfRule type="expression" dxfId="297" priority="8">
      <formula>UPPER($AB$65)="n/a"</formula>
    </cfRule>
    <cfRule type="expression" dxfId="296" priority="496">
      <formula>UPPER($AB$65)="0"</formula>
    </cfRule>
  </conditionalFormatting>
  <conditionalFormatting sqref="AC67:AC68">
    <cfRule type="expression" dxfId="295" priority="7">
      <formula>UPPER($AC$65)="n/a"</formula>
    </cfRule>
    <cfRule type="expression" dxfId="294" priority="495">
      <formula>UPPER($AC$65)="0"</formula>
    </cfRule>
  </conditionalFormatting>
  <conditionalFormatting sqref="AD67:AD68">
    <cfRule type="expression" dxfId="293" priority="6">
      <formula>UPPER($AD$65)="n/a"</formula>
    </cfRule>
    <cfRule type="expression" dxfId="292" priority="494">
      <formula>UPPER($AD$65)="0"</formula>
    </cfRule>
  </conditionalFormatting>
  <conditionalFormatting sqref="AE67:AE68">
    <cfRule type="expression" dxfId="291" priority="5">
      <formula>UPPER($AE$65)="n/a"</formula>
    </cfRule>
    <cfRule type="expression" dxfId="290" priority="493">
      <formula>UPPER($AE$65)="0"</formula>
    </cfRule>
  </conditionalFormatting>
  <conditionalFormatting sqref="AF67:AF68">
    <cfRule type="expression" dxfId="289" priority="4">
      <formula>UPPER($AF$65)="n/a"</formula>
    </cfRule>
    <cfRule type="expression" dxfId="288" priority="492">
      <formula>UPPER($AF$65)="0"</formula>
    </cfRule>
  </conditionalFormatting>
  <conditionalFormatting sqref="AG67:AG68">
    <cfRule type="expression" dxfId="287" priority="3">
      <formula>UPPER($AG$65)="n/a"</formula>
    </cfRule>
    <cfRule type="expression" dxfId="286" priority="491">
      <formula>UPPER($AG$65)="0"</formula>
    </cfRule>
  </conditionalFormatting>
  <conditionalFormatting sqref="AH67:AH68">
    <cfRule type="expression" dxfId="285" priority="2">
      <formula>UPPER($AH$65)="n/a"</formula>
    </cfRule>
    <cfRule type="expression" dxfId="284" priority="490">
      <formula>UPPER($AH$65)="0"</formula>
    </cfRule>
  </conditionalFormatting>
  <conditionalFormatting sqref="O74:O77 O79:O87">
    <cfRule type="expression" dxfId="283" priority="489">
      <formula>UPPER($O$71)="0"</formula>
    </cfRule>
  </conditionalFormatting>
  <conditionalFormatting sqref="P74:P77 P79:P87">
    <cfRule type="expression" dxfId="282" priority="488">
      <formula>UPPER($P$71)="0"</formula>
    </cfRule>
  </conditionalFormatting>
  <conditionalFormatting sqref="Q74:Q77 Q79:Q87">
    <cfRule type="expression" dxfId="281" priority="487">
      <formula>UPPER($Q$71)="0"</formula>
    </cfRule>
  </conditionalFormatting>
  <conditionalFormatting sqref="R74:R77 R79:R87">
    <cfRule type="expression" dxfId="280" priority="486">
      <formula>UPPER($R$71)="0"</formula>
    </cfRule>
  </conditionalFormatting>
  <conditionalFormatting sqref="S74:S77 S79:S87">
    <cfRule type="expression" dxfId="279" priority="485">
      <formula>UPPER($S$71)="0"</formula>
    </cfRule>
  </conditionalFormatting>
  <conditionalFormatting sqref="T74:T77 T79:T87">
    <cfRule type="expression" dxfId="278" priority="484">
      <formula>UPPER($T$71)="0"</formula>
    </cfRule>
  </conditionalFormatting>
  <conditionalFormatting sqref="U74:U77 U79:U87">
    <cfRule type="expression" dxfId="277" priority="483">
      <formula>UPPER($U$71)="0"</formula>
    </cfRule>
  </conditionalFormatting>
  <conditionalFormatting sqref="V74:V77 V79:V87">
    <cfRule type="expression" dxfId="276" priority="482">
      <formula>UPPER($V$71)="0"</formula>
    </cfRule>
  </conditionalFormatting>
  <conditionalFormatting sqref="W74:W77 W79:W87">
    <cfRule type="expression" dxfId="275" priority="481">
      <formula>UPPER($W$71)="0"</formula>
    </cfRule>
  </conditionalFormatting>
  <conditionalFormatting sqref="X74:X77 X79:X87">
    <cfRule type="expression" dxfId="274" priority="480">
      <formula>UPPER($X$71)="0"</formula>
    </cfRule>
  </conditionalFormatting>
  <conditionalFormatting sqref="Y74:Y77 Y79:Y87">
    <cfRule type="expression" dxfId="273" priority="479">
      <formula>UPPER($Y$71)="0"</formula>
    </cfRule>
  </conditionalFormatting>
  <conditionalFormatting sqref="Z74:Z77 Z79:Z87">
    <cfRule type="expression" dxfId="272" priority="478">
      <formula>UPPER($Z$71)="0"</formula>
    </cfRule>
  </conditionalFormatting>
  <conditionalFormatting sqref="AA74:AA77 AA79:AA87">
    <cfRule type="expression" dxfId="271" priority="477">
      <formula>UPPER($AA$71)="0"</formula>
    </cfRule>
  </conditionalFormatting>
  <conditionalFormatting sqref="AB74:AB77 AB79:AB87">
    <cfRule type="expression" dxfId="270" priority="476">
      <formula>UPPER($AB$71)="0"</formula>
    </cfRule>
  </conditionalFormatting>
  <conditionalFormatting sqref="AC74:AC77 AC79:AC87">
    <cfRule type="expression" dxfId="269" priority="475">
      <formula>UPPER($AC$71)="0"</formula>
    </cfRule>
  </conditionalFormatting>
  <conditionalFormatting sqref="AD74:AD77 AD79:AD87">
    <cfRule type="expression" dxfId="268" priority="474">
      <formula>UPPER($AD$71)="0"</formula>
    </cfRule>
  </conditionalFormatting>
  <conditionalFormatting sqref="AE74:AE77 AE79:AE87">
    <cfRule type="expression" dxfId="267" priority="473">
      <formula>UPPER($AE$71)="0"</formula>
    </cfRule>
  </conditionalFormatting>
  <conditionalFormatting sqref="AF74:AF77 AF79:AF87">
    <cfRule type="expression" dxfId="266" priority="472">
      <formula>UPPER($AF$71)="0"</formula>
    </cfRule>
  </conditionalFormatting>
  <conditionalFormatting sqref="AG74:AG77 AG79:AG87">
    <cfRule type="expression" dxfId="265" priority="471">
      <formula>UPPER($AG$71)="0"</formula>
    </cfRule>
  </conditionalFormatting>
  <conditionalFormatting sqref="AH74:AH77 AH79:AH87">
    <cfRule type="expression" dxfId="264" priority="470">
      <formula>UPPER($AH$71)="0"</formula>
    </cfRule>
  </conditionalFormatting>
  <conditionalFormatting sqref="O104:O108">
    <cfRule type="expression" dxfId="263" priority="469">
      <formula>UPPER($O$102)="0"</formula>
    </cfRule>
  </conditionalFormatting>
  <conditionalFormatting sqref="P104:P108">
    <cfRule type="expression" dxfId="262" priority="468">
      <formula>UPPER($P$102)="0"</formula>
    </cfRule>
  </conditionalFormatting>
  <conditionalFormatting sqref="Q104:Q108">
    <cfRule type="expression" dxfId="261" priority="467">
      <formula>UPPER($Q$102)="0"</formula>
    </cfRule>
  </conditionalFormatting>
  <conditionalFormatting sqref="R104:R108">
    <cfRule type="expression" dxfId="260" priority="466">
      <formula>UPPER($R$102)="0"</formula>
    </cfRule>
  </conditionalFormatting>
  <conditionalFormatting sqref="S104:S108">
    <cfRule type="expression" dxfId="259" priority="465">
      <formula>UPPER($S$102)="0"</formula>
    </cfRule>
  </conditionalFormatting>
  <conditionalFormatting sqref="T104:T108">
    <cfRule type="expression" dxfId="258" priority="464">
      <formula>UPPER($T$102)="0"</formula>
    </cfRule>
  </conditionalFormatting>
  <conditionalFormatting sqref="U104:U108">
    <cfRule type="expression" dxfId="257" priority="463">
      <formula>UPPER($U$102)="0"</formula>
    </cfRule>
  </conditionalFormatting>
  <conditionalFormatting sqref="V104:V108">
    <cfRule type="expression" dxfId="256" priority="462">
      <formula>UPPER($V$102)="0"</formula>
    </cfRule>
  </conditionalFormatting>
  <conditionalFormatting sqref="W104:W108">
    <cfRule type="expression" dxfId="255" priority="461">
      <formula>UPPER($W$102)="0"</formula>
    </cfRule>
  </conditionalFormatting>
  <conditionalFormatting sqref="X104:X108">
    <cfRule type="expression" dxfId="254" priority="460">
      <formula>UPPER($X$102)="0"</formula>
    </cfRule>
  </conditionalFormatting>
  <conditionalFormatting sqref="Y104:Y108">
    <cfRule type="expression" dxfId="253" priority="459">
      <formula>UPPER($Y$102)="0"</formula>
    </cfRule>
  </conditionalFormatting>
  <conditionalFormatting sqref="Z104:Z108">
    <cfRule type="expression" dxfId="252" priority="458">
      <formula>UPPER($Z$102)="0"</formula>
    </cfRule>
  </conditionalFormatting>
  <conditionalFormatting sqref="AA104:AA108">
    <cfRule type="expression" dxfId="251" priority="457">
      <formula>UPPER($AA$102)="0"</formula>
    </cfRule>
  </conditionalFormatting>
  <conditionalFormatting sqref="AB104:AB108">
    <cfRule type="expression" dxfId="250" priority="456">
      <formula>UPPER($AB$102)="0"</formula>
    </cfRule>
  </conditionalFormatting>
  <conditionalFormatting sqref="AC104:AC108">
    <cfRule type="expression" dxfId="249" priority="455">
      <formula>UPPER($AC$102)="0"</formula>
    </cfRule>
  </conditionalFormatting>
  <conditionalFormatting sqref="AD104:AD108">
    <cfRule type="expression" dxfId="248" priority="454">
      <formula>UPPER($AD$102)="0"</formula>
    </cfRule>
  </conditionalFormatting>
  <conditionalFormatting sqref="AE104:AE108">
    <cfRule type="expression" dxfId="247" priority="453">
      <formula>UPPER($AE$102)="0"</formula>
    </cfRule>
  </conditionalFormatting>
  <conditionalFormatting sqref="AF104:AF108">
    <cfRule type="expression" dxfId="246" priority="452">
      <formula>UPPER($AF$102)="0"</formula>
    </cfRule>
  </conditionalFormatting>
  <conditionalFormatting sqref="AG104:AG108">
    <cfRule type="expression" dxfId="245" priority="451">
      <formula>UPPER($AG$102)="0"</formula>
    </cfRule>
  </conditionalFormatting>
  <conditionalFormatting sqref="AH104:AH108">
    <cfRule type="expression" dxfId="244" priority="450">
      <formula>UPPER($AH$102)="0"</formula>
    </cfRule>
  </conditionalFormatting>
  <conditionalFormatting sqref="O113:O117">
    <cfRule type="expression" dxfId="243" priority="449">
      <formula>UPPER($O$111)="0"</formula>
    </cfRule>
  </conditionalFormatting>
  <conditionalFormatting sqref="P113:P117">
    <cfRule type="expression" dxfId="242" priority="448">
      <formula>UPPER($P$111)="0"</formula>
    </cfRule>
  </conditionalFormatting>
  <conditionalFormatting sqref="Q113:Q117">
    <cfRule type="expression" dxfId="241" priority="447">
      <formula>UPPER($Q$111)="0"</formula>
    </cfRule>
  </conditionalFormatting>
  <conditionalFormatting sqref="R113:R117">
    <cfRule type="expression" dxfId="240" priority="446">
      <formula>UPPER($R$111)="0"</formula>
    </cfRule>
  </conditionalFormatting>
  <conditionalFormatting sqref="S113:S117">
    <cfRule type="expression" dxfId="239" priority="445">
      <formula>UPPER($S$111)="0"</formula>
    </cfRule>
  </conditionalFormatting>
  <conditionalFormatting sqref="T113:T117">
    <cfRule type="expression" dxfId="238" priority="444">
      <formula>UPPER($T$111)="0"</formula>
    </cfRule>
  </conditionalFormatting>
  <conditionalFormatting sqref="U113:U117">
    <cfRule type="expression" dxfId="237" priority="443">
      <formula>UPPER($U$111)="0"</formula>
    </cfRule>
  </conditionalFormatting>
  <conditionalFormatting sqref="V113:V117">
    <cfRule type="expression" dxfId="236" priority="442">
      <formula>UPPER($V$111)="0"</formula>
    </cfRule>
  </conditionalFormatting>
  <conditionalFormatting sqref="W113:W117">
    <cfRule type="expression" dxfId="235" priority="441">
      <formula>UPPER($W$111)="0"</formula>
    </cfRule>
  </conditionalFormatting>
  <conditionalFormatting sqref="X113:X117">
    <cfRule type="expression" dxfId="234" priority="440">
      <formula>UPPER($X$111)="0"</formula>
    </cfRule>
  </conditionalFormatting>
  <conditionalFormatting sqref="Y113:Y117">
    <cfRule type="expression" dxfId="233" priority="439">
      <formula>UPPER($Y$111)="0"</formula>
    </cfRule>
  </conditionalFormatting>
  <conditionalFormatting sqref="Z113:Z117">
    <cfRule type="expression" dxfId="232" priority="438">
      <formula>UPPER($Z$111)="0"</formula>
    </cfRule>
  </conditionalFormatting>
  <conditionalFormatting sqref="AA113:AA117">
    <cfRule type="expression" dxfId="231" priority="437">
      <formula>UPPER($AA$111)="0"</formula>
    </cfRule>
  </conditionalFormatting>
  <conditionalFormatting sqref="AB113:AB117">
    <cfRule type="expression" dxfId="230" priority="436">
      <formula>UPPER($AB$111)="0"</formula>
    </cfRule>
  </conditionalFormatting>
  <conditionalFormatting sqref="AC113:AC117">
    <cfRule type="expression" dxfId="229" priority="435">
      <formula>UPPER($AC$111)="0"</formula>
    </cfRule>
  </conditionalFormatting>
  <conditionalFormatting sqref="AD113:AD117">
    <cfRule type="expression" dxfId="228" priority="434">
      <formula>UPPER($AD$111)="0"</formula>
    </cfRule>
  </conditionalFormatting>
  <conditionalFormatting sqref="AE113:AE117">
    <cfRule type="expression" dxfId="227" priority="433">
      <formula>UPPER($AE$111)="0"</formula>
    </cfRule>
  </conditionalFormatting>
  <conditionalFormatting sqref="AF113:AF117">
    <cfRule type="expression" dxfId="226" priority="432">
      <formula>UPPER($AF$111)="0"</formula>
    </cfRule>
  </conditionalFormatting>
  <conditionalFormatting sqref="AG113:AG117">
    <cfRule type="expression" dxfId="225" priority="431">
      <formula>UPPER($AG$111)="0"</formula>
    </cfRule>
  </conditionalFormatting>
  <conditionalFormatting sqref="AH113:AH117">
    <cfRule type="expression" dxfId="224" priority="430">
      <formula>UPPER($AH$111)="0"</formula>
    </cfRule>
  </conditionalFormatting>
  <conditionalFormatting sqref="O122:O126">
    <cfRule type="expression" dxfId="223" priority="429">
      <formula>UPPER($O$120)="0"</formula>
    </cfRule>
  </conditionalFormatting>
  <conditionalFormatting sqref="P122:P126">
    <cfRule type="expression" dxfId="222" priority="428">
      <formula>UPPER($P$120)="0"</formula>
    </cfRule>
  </conditionalFormatting>
  <conditionalFormatting sqref="Q122:Q126">
    <cfRule type="expression" dxfId="221" priority="427">
      <formula>UPPER($Q$120)="0"</formula>
    </cfRule>
  </conditionalFormatting>
  <conditionalFormatting sqref="R122:R126">
    <cfRule type="expression" dxfId="220" priority="426">
      <formula>UPPER($R$120)="0"</formula>
    </cfRule>
  </conditionalFormatting>
  <conditionalFormatting sqref="S122:S126">
    <cfRule type="expression" dxfId="219" priority="425">
      <formula>UPPER($S$120)="0"</formula>
    </cfRule>
  </conditionalFormatting>
  <conditionalFormatting sqref="T122:T126">
    <cfRule type="expression" dxfId="218" priority="424">
      <formula>UPPER($T$120)="0"</formula>
    </cfRule>
  </conditionalFormatting>
  <conditionalFormatting sqref="U122:U126">
    <cfRule type="expression" dxfId="217" priority="423">
      <formula>UPPER($U$120)="0"</formula>
    </cfRule>
  </conditionalFormatting>
  <conditionalFormatting sqref="V122:V126">
    <cfRule type="expression" dxfId="216" priority="422">
      <formula>UPPER($V$120)="0"</formula>
    </cfRule>
  </conditionalFormatting>
  <conditionalFormatting sqref="W122:W126">
    <cfRule type="expression" dxfId="215" priority="421">
      <formula>UPPER($W$120)="0"</formula>
    </cfRule>
  </conditionalFormatting>
  <conditionalFormatting sqref="X122:X126">
    <cfRule type="expression" dxfId="214" priority="420">
      <formula>UPPER($X$120)="0"</formula>
    </cfRule>
  </conditionalFormatting>
  <conditionalFormatting sqref="Y122:Y126">
    <cfRule type="expression" dxfId="213" priority="419">
      <formula>UPPER($Y$120)="0"</formula>
    </cfRule>
  </conditionalFormatting>
  <conditionalFormatting sqref="Z122:Z126">
    <cfRule type="expression" dxfId="212" priority="418">
      <formula>UPPER($Z$120)="0"</formula>
    </cfRule>
  </conditionalFormatting>
  <conditionalFormatting sqref="AA122:AA126">
    <cfRule type="expression" dxfId="211" priority="417">
      <formula>UPPER($AA$120)="0"</formula>
    </cfRule>
  </conditionalFormatting>
  <conditionalFormatting sqref="AB122:AB126">
    <cfRule type="expression" dxfId="210" priority="416">
      <formula>UPPER($AB$120)="0"</formula>
    </cfRule>
  </conditionalFormatting>
  <conditionalFormatting sqref="AC122:AC126">
    <cfRule type="expression" dxfId="209" priority="415">
      <formula>UPPER($AC$120)="0"</formula>
    </cfRule>
  </conditionalFormatting>
  <conditionalFormatting sqref="AD122:AD126">
    <cfRule type="expression" dxfId="208" priority="414">
      <formula>UPPER($AD$120)="0"</formula>
    </cfRule>
  </conditionalFormatting>
  <conditionalFormatting sqref="AE122:AE126">
    <cfRule type="expression" dxfId="207" priority="413">
      <formula>UPPER($AE$120)="0"</formula>
    </cfRule>
  </conditionalFormatting>
  <conditionalFormatting sqref="AF122:AF126">
    <cfRule type="expression" dxfId="206" priority="412">
      <formula>UPPER($AF$120)="0"</formula>
    </cfRule>
  </conditionalFormatting>
  <conditionalFormatting sqref="AG122:AG126">
    <cfRule type="expression" dxfId="205" priority="411">
      <formula>UPPER($AG$120)="0"</formula>
    </cfRule>
  </conditionalFormatting>
  <conditionalFormatting sqref="AH122:AH126">
    <cfRule type="expression" dxfId="204" priority="410">
      <formula>UPPER($AH$120)="0"</formula>
    </cfRule>
  </conditionalFormatting>
  <conditionalFormatting sqref="O131:O135">
    <cfRule type="expression" dxfId="203" priority="409">
      <formula>UPPER($O$129)="0"</formula>
    </cfRule>
  </conditionalFormatting>
  <conditionalFormatting sqref="P131:P135">
    <cfRule type="expression" dxfId="202" priority="408">
      <formula>UPPER($P$129)="0"</formula>
    </cfRule>
  </conditionalFormatting>
  <conditionalFormatting sqref="Q131:Q135">
    <cfRule type="expression" dxfId="201" priority="407">
      <formula>UPPER($Q$129)="0"</formula>
    </cfRule>
  </conditionalFormatting>
  <conditionalFormatting sqref="R131:R135">
    <cfRule type="expression" dxfId="200" priority="406">
      <formula>UPPER($R$129)="0"</formula>
    </cfRule>
  </conditionalFormatting>
  <conditionalFormatting sqref="S131:S135">
    <cfRule type="expression" dxfId="199" priority="405">
      <formula>UPPER($S$129)="0"</formula>
    </cfRule>
  </conditionalFormatting>
  <conditionalFormatting sqref="T131:T135">
    <cfRule type="expression" dxfId="198" priority="404">
      <formula>UPPER($T$129)="0"</formula>
    </cfRule>
  </conditionalFormatting>
  <conditionalFormatting sqref="U131:U135">
    <cfRule type="expression" dxfId="197" priority="403">
      <formula>UPPER($U$129)="0"</formula>
    </cfRule>
  </conditionalFormatting>
  <conditionalFormatting sqref="V131:V135">
    <cfRule type="expression" dxfId="196" priority="402">
      <formula>UPPER($V$129)="0"</formula>
    </cfRule>
  </conditionalFormatting>
  <conditionalFormatting sqref="W131:W135">
    <cfRule type="expression" dxfId="195" priority="401">
      <formula>UPPER($W$129)="0"</formula>
    </cfRule>
  </conditionalFormatting>
  <conditionalFormatting sqref="X131:X135">
    <cfRule type="expression" dxfId="194" priority="400">
      <formula>UPPER($X$129)="0"</formula>
    </cfRule>
  </conditionalFormatting>
  <conditionalFormatting sqref="Y131:Y135">
    <cfRule type="expression" dxfId="193" priority="399">
      <formula>UPPER($Y$129)="0"</formula>
    </cfRule>
  </conditionalFormatting>
  <conditionalFormatting sqref="Z131:Z135">
    <cfRule type="expression" dxfId="192" priority="398">
      <formula>UPPER($Z$129)="0"</formula>
    </cfRule>
  </conditionalFormatting>
  <conditionalFormatting sqref="AA131:AA135">
    <cfRule type="expression" dxfId="191" priority="397">
      <formula>UPPER($AA$129)="0"</formula>
    </cfRule>
  </conditionalFormatting>
  <conditionalFormatting sqref="AB131:AB135">
    <cfRule type="expression" dxfId="190" priority="396">
      <formula>UPPER($AB$129)="0"</formula>
    </cfRule>
  </conditionalFormatting>
  <conditionalFormatting sqref="AC131:AC135">
    <cfRule type="expression" dxfId="189" priority="395">
      <formula>UPPER($AC$129)="0"</formula>
    </cfRule>
  </conditionalFormatting>
  <conditionalFormatting sqref="AD131:AD135">
    <cfRule type="expression" dxfId="188" priority="394">
      <formula>UPPER($AD$129)="0"</formula>
    </cfRule>
  </conditionalFormatting>
  <conditionalFormatting sqref="AE131:AE135">
    <cfRule type="expression" dxfId="187" priority="393">
      <formula>UPPER($AE$129)="0"</formula>
    </cfRule>
  </conditionalFormatting>
  <conditionalFormatting sqref="AF131:AF135">
    <cfRule type="expression" dxfId="186" priority="392">
      <formula>UPPER($AF$129)="0"</formula>
    </cfRule>
  </conditionalFormatting>
  <conditionalFormatting sqref="AG131:AG135">
    <cfRule type="expression" dxfId="185" priority="391">
      <formula>UPPER($AG$129)="0"</formula>
    </cfRule>
  </conditionalFormatting>
  <conditionalFormatting sqref="AH131:AH135">
    <cfRule type="expression" dxfId="184" priority="390">
      <formula>UPPER($AH$129)="0"</formula>
    </cfRule>
  </conditionalFormatting>
  <conditionalFormatting sqref="O145:O151">
    <cfRule type="expression" dxfId="183" priority="389">
      <formula>UPPER($O$143)="0"</formula>
    </cfRule>
  </conditionalFormatting>
  <conditionalFormatting sqref="P145:P151">
    <cfRule type="expression" dxfId="182" priority="388">
      <formula>UPPER($P$143)="0"</formula>
    </cfRule>
  </conditionalFormatting>
  <conditionalFormatting sqref="Q145:Q151">
    <cfRule type="expression" dxfId="181" priority="387">
      <formula>UPPER($Q$143)="0"</formula>
    </cfRule>
  </conditionalFormatting>
  <conditionalFormatting sqref="R145:R151">
    <cfRule type="expression" dxfId="180" priority="386">
      <formula>UPPER($R$143)="0"</formula>
    </cfRule>
  </conditionalFormatting>
  <conditionalFormatting sqref="S145:S151">
    <cfRule type="expression" dxfId="179" priority="385">
      <formula>UPPER($S$143)="0"</formula>
    </cfRule>
  </conditionalFormatting>
  <conditionalFormatting sqref="T145:T151">
    <cfRule type="expression" dxfId="178" priority="384">
      <formula>UPPER($T$143)="0"</formula>
    </cfRule>
  </conditionalFormatting>
  <conditionalFormatting sqref="U145:U151">
    <cfRule type="expression" dxfId="177" priority="383">
      <formula>UPPER($U$143)="0"</formula>
    </cfRule>
  </conditionalFormatting>
  <conditionalFormatting sqref="V145:V151">
    <cfRule type="expression" dxfId="176" priority="382">
      <formula>UPPER($V$143)="0"</formula>
    </cfRule>
  </conditionalFormatting>
  <conditionalFormatting sqref="W145:W151">
    <cfRule type="expression" dxfId="175" priority="381">
      <formula>UPPER($W$143)="0"</formula>
    </cfRule>
  </conditionalFormatting>
  <conditionalFormatting sqref="X145:X151">
    <cfRule type="expression" dxfId="174" priority="380">
      <formula>UPPER($X$143)="0"</formula>
    </cfRule>
  </conditionalFormatting>
  <conditionalFormatting sqref="Y145:Y151">
    <cfRule type="expression" dxfId="173" priority="379">
      <formula>UPPER($Y$143)="0"</formula>
    </cfRule>
  </conditionalFormatting>
  <conditionalFormatting sqref="Z145:Z151">
    <cfRule type="expression" dxfId="172" priority="378">
      <formula>UPPER($Z$143)="0"</formula>
    </cfRule>
  </conditionalFormatting>
  <conditionalFormatting sqref="AA145:AA151">
    <cfRule type="expression" dxfId="171" priority="377">
      <formula>UPPER($AA$143)="0"</formula>
    </cfRule>
  </conditionalFormatting>
  <conditionalFormatting sqref="AB145:AB151">
    <cfRule type="expression" dxfId="170" priority="376">
      <formula>UPPER($AB$143)="0"</formula>
    </cfRule>
  </conditionalFormatting>
  <conditionalFormatting sqref="AC145:AC151">
    <cfRule type="expression" dxfId="169" priority="375">
      <formula>UPPER($AC$143)="0"</formula>
    </cfRule>
  </conditionalFormatting>
  <conditionalFormatting sqref="AD145:AD151">
    <cfRule type="expression" dxfId="168" priority="374">
      <formula>UPPER($AD$143)="0"</formula>
    </cfRule>
  </conditionalFormatting>
  <conditionalFormatting sqref="AE145:AE151">
    <cfRule type="expression" dxfId="167" priority="373">
      <formula>UPPER($AE$143)="0"</formula>
    </cfRule>
  </conditionalFormatting>
  <conditionalFormatting sqref="AF145:AF151">
    <cfRule type="expression" dxfId="166" priority="372">
      <formula>UPPER($AF$143)="0"</formula>
    </cfRule>
  </conditionalFormatting>
  <conditionalFormatting sqref="AG145:AG151">
    <cfRule type="expression" dxfId="165" priority="371">
      <formula>UPPER($AG$143)="0"</formula>
    </cfRule>
  </conditionalFormatting>
  <conditionalFormatting sqref="AH145:AH151">
    <cfRule type="expression" dxfId="164" priority="370">
      <formula>UPPER($AH$143)="0"</formula>
    </cfRule>
  </conditionalFormatting>
  <conditionalFormatting sqref="O170 O173:O174">
    <cfRule type="expression" dxfId="163" priority="349">
      <formula>UPPER($O$169)="0"</formula>
    </cfRule>
  </conditionalFormatting>
  <conditionalFormatting sqref="P170 P173:P174">
    <cfRule type="expression" dxfId="162" priority="348">
      <formula>UPPER($P$169)="0"</formula>
    </cfRule>
  </conditionalFormatting>
  <conditionalFormatting sqref="Q170 Q173:Q174">
    <cfRule type="expression" dxfId="161" priority="347">
      <formula>UPPER($Q$169)="0"</formula>
    </cfRule>
  </conditionalFormatting>
  <conditionalFormatting sqref="R170 R173:R174">
    <cfRule type="expression" dxfId="160" priority="346">
      <formula>UPPER($R$169)="0"</formula>
    </cfRule>
  </conditionalFormatting>
  <conditionalFormatting sqref="S170 S173:S174">
    <cfRule type="expression" dxfId="159" priority="345">
      <formula>UPPER($S$169)="0"</formula>
    </cfRule>
  </conditionalFormatting>
  <conditionalFormatting sqref="T170 T173:T174">
    <cfRule type="expression" dxfId="158" priority="344">
      <formula>UPPER($T$169)="0"</formula>
    </cfRule>
  </conditionalFormatting>
  <conditionalFormatting sqref="U170 U173:U174">
    <cfRule type="expression" dxfId="157" priority="343">
      <formula>UPPER($U$169)="0"</formula>
    </cfRule>
  </conditionalFormatting>
  <conditionalFormatting sqref="V170 V173:V174">
    <cfRule type="expression" dxfId="156" priority="342">
      <formula>UPPER($V$169)="0"</formula>
    </cfRule>
  </conditionalFormatting>
  <conditionalFormatting sqref="W170 W173:W174">
    <cfRule type="expression" dxfId="155" priority="341">
      <formula>UPPER($W$169)="0"</formula>
    </cfRule>
  </conditionalFormatting>
  <conditionalFormatting sqref="X170 X173:X174">
    <cfRule type="expression" dxfId="154" priority="340">
      <formula>UPPER($X$169)="0"</formula>
    </cfRule>
  </conditionalFormatting>
  <conditionalFormatting sqref="Y170 Y173:Y174">
    <cfRule type="expression" dxfId="153" priority="339">
      <formula>UPPER($Y$169)="0"</formula>
    </cfRule>
  </conditionalFormatting>
  <conditionalFormatting sqref="Z170 Z173:Z174">
    <cfRule type="expression" dxfId="152" priority="338">
      <formula>UPPER($Z$169)="0"</formula>
    </cfRule>
  </conditionalFormatting>
  <conditionalFormatting sqref="AA170 AA173:AA174">
    <cfRule type="expression" dxfId="151" priority="337">
      <formula>UPPER($AA$169)="0"</formula>
    </cfRule>
  </conditionalFormatting>
  <conditionalFormatting sqref="AB170 AB173:AB174">
    <cfRule type="expression" dxfId="150" priority="336">
      <formula>UPPER($AB$169)="0"</formula>
    </cfRule>
  </conditionalFormatting>
  <conditionalFormatting sqref="AC170 AC173:AC174">
    <cfRule type="expression" dxfId="149" priority="335">
      <formula>UPPER($AC$169)="0"</formula>
    </cfRule>
  </conditionalFormatting>
  <conditionalFormatting sqref="AD170 AD173:AD174">
    <cfRule type="expression" dxfId="148" priority="334">
      <formula>UPPER($AD$169)="0"</formula>
    </cfRule>
  </conditionalFormatting>
  <conditionalFormatting sqref="AE170 AE173:AE174">
    <cfRule type="expression" dxfId="147" priority="333">
      <formula>UPPER($AE$169)="0"</formula>
    </cfRule>
  </conditionalFormatting>
  <conditionalFormatting sqref="AF170 AF173:AF174">
    <cfRule type="expression" dxfId="146" priority="332">
      <formula>UPPER($AF$169)="0"</formula>
    </cfRule>
  </conditionalFormatting>
  <conditionalFormatting sqref="AG170 AG173:AG174">
    <cfRule type="expression" dxfId="145" priority="331">
      <formula>UPPER($AG$169)="0"</formula>
    </cfRule>
  </conditionalFormatting>
  <conditionalFormatting sqref="AH170 AH173:AH174">
    <cfRule type="expression" dxfId="144" priority="330">
      <formula>UPPER($AH$169)="0"</formula>
    </cfRule>
  </conditionalFormatting>
  <conditionalFormatting sqref="O139:O142">
    <cfRule type="expression" dxfId="143" priority="309">
      <formula>UPPER($O$138)="1"</formula>
    </cfRule>
  </conditionalFormatting>
  <conditionalFormatting sqref="P139:P142">
    <cfRule type="expression" dxfId="142" priority="308">
      <formula>UPPER($P$138)="1"</formula>
    </cfRule>
  </conditionalFormatting>
  <conditionalFormatting sqref="Q139:Q142">
    <cfRule type="expression" dxfId="141" priority="307">
      <formula>UPPER($Q$138)="1"</formula>
    </cfRule>
  </conditionalFormatting>
  <conditionalFormatting sqref="R139:R142">
    <cfRule type="expression" dxfId="140" priority="306">
      <formula>UPPER($R$138)="1"</formula>
    </cfRule>
  </conditionalFormatting>
  <conditionalFormatting sqref="S139:S142">
    <cfRule type="expression" dxfId="139" priority="305">
      <formula>UPPER($S$138)="1"</formula>
    </cfRule>
  </conditionalFormatting>
  <conditionalFormatting sqref="T139:T142">
    <cfRule type="expression" dxfId="138" priority="304">
      <formula>UPPER($T$138)="1"</formula>
    </cfRule>
  </conditionalFormatting>
  <conditionalFormatting sqref="U139:U142">
    <cfRule type="expression" dxfId="137" priority="303">
      <formula>UPPER($U$138)="1"</formula>
    </cfRule>
  </conditionalFormatting>
  <conditionalFormatting sqref="V139:V142">
    <cfRule type="expression" dxfId="136" priority="302">
      <formula>UPPER($V$138)="1"</formula>
    </cfRule>
  </conditionalFormatting>
  <conditionalFormatting sqref="W139:W142">
    <cfRule type="expression" dxfId="135" priority="301">
      <formula>UPPER($W$138)="1"</formula>
    </cfRule>
  </conditionalFormatting>
  <conditionalFormatting sqref="X139:X142">
    <cfRule type="expression" dxfId="134" priority="300">
      <formula>UPPER($X$138)="1"</formula>
    </cfRule>
  </conditionalFormatting>
  <conditionalFormatting sqref="Y139:Y142">
    <cfRule type="expression" dxfId="133" priority="299">
      <formula>UPPER($Y$138)="1"</formula>
    </cfRule>
  </conditionalFormatting>
  <conditionalFormatting sqref="Z139:Z142">
    <cfRule type="expression" dxfId="132" priority="298">
      <formula>UPPER($Z$138)="1"</formula>
    </cfRule>
  </conditionalFormatting>
  <conditionalFormatting sqref="AA139:AA142">
    <cfRule type="expression" dxfId="131" priority="297">
      <formula>UPPER($AA$138)="1"</formula>
    </cfRule>
  </conditionalFormatting>
  <conditionalFormatting sqref="AB139:AB142">
    <cfRule type="expression" dxfId="130" priority="296">
      <formula>UPPER($AB$138)="1"</formula>
    </cfRule>
  </conditionalFormatting>
  <conditionalFormatting sqref="AC139:AC142">
    <cfRule type="expression" dxfId="129" priority="295">
      <formula>UPPER($AC$138)="1"</formula>
    </cfRule>
  </conditionalFormatting>
  <conditionalFormatting sqref="AD139:AD142">
    <cfRule type="expression" dxfId="128" priority="294">
      <formula>UPPER($AD$138)="1"</formula>
    </cfRule>
  </conditionalFormatting>
  <conditionalFormatting sqref="AE139:AE142">
    <cfRule type="expression" dxfId="127" priority="293">
      <formula>UPPER($AE$138)="1"</formula>
    </cfRule>
  </conditionalFormatting>
  <conditionalFormatting sqref="AF139:AF142">
    <cfRule type="expression" dxfId="126" priority="292">
      <formula>UPPER($AF$138)="1"</formula>
    </cfRule>
  </conditionalFormatting>
  <conditionalFormatting sqref="AG139:AG142">
    <cfRule type="expression" dxfId="125" priority="291">
      <formula>UPPER($AG$138)="1"</formula>
    </cfRule>
  </conditionalFormatting>
  <conditionalFormatting sqref="AH139:AH142">
    <cfRule type="expression" dxfId="124" priority="290">
      <formula>UPPER($AH$138)="1"</formula>
    </cfRule>
  </conditionalFormatting>
  <conditionalFormatting sqref="O79:O83">
    <cfRule type="expression" dxfId="123" priority="228">
      <formula>UPPER($O$77)="0"</formula>
    </cfRule>
    <cfRule type="expression" dxfId="122" priority="248">
      <formula>UPPER($O$77)="n/a"</formula>
    </cfRule>
  </conditionalFormatting>
  <conditionalFormatting sqref="P79:P83">
    <cfRule type="expression" dxfId="121" priority="227">
      <formula>UPPER($P$77)="0"</formula>
    </cfRule>
    <cfRule type="expression" dxfId="120" priority="247">
      <formula>UPPER($P$77)="n/a"</formula>
    </cfRule>
  </conditionalFormatting>
  <conditionalFormatting sqref="Q79:Q83">
    <cfRule type="expression" dxfId="119" priority="226">
      <formula>UPPER($Q$77)="0"</formula>
    </cfRule>
    <cfRule type="expression" dxfId="118" priority="246">
      <formula>UPPER($Q$77)="n/a"</formula>
    </cfRule>
  </conditionalFormatting>
  <conditionalFormatting sqref="R79:R83">
    <cfRule type="expression" dxfId="117" priority="225">
      <formula>UPPER($R$77)="0"</formula>
    </cfRule>
    <cfRule type="expression" dxfId="116" priority="245">
      <formula>UPPER($R$77)="n/a"</formula>
    </cfRule>
  </conditionalFormatting>
  <conditionalFormatting sqref="S79:S83">
    <cfRule type="expression" dxfId="115" priority="224">
      <formula>UPPER($S$77)="0"</formula>
    </cfRule>
    <cfRule type="expression" dxfId="114" priority="244">
      <formula>UPPER($S$77)="n/a"</formula>
    </cfRule>
  </conditionalFormatting>
  <conditionalFormatting sqref="T79:T83">
    <cfRule type="expression" dxfId="113" priority="223">
      <formula>UPPER($T$77)="0"</formula>
    </cfRule>
    <cfRule type="expression" dxfId="112" priority="243">
      <formula>UPPER($T$77)="n/a"</formula>
    </cfRule>
  </conditionalFormatting>
  <conditionalFormatting sqref="U79:U83">
    <cfRule type="expression" dxfId="111" priority="222">
      <formula>UPPER($U$77)="0"</formula>
    </cfRule>
    <cfRule type="expression" dxfId="110" priority="242">
      <formula>UPPER($U$77)="n/a"</formula>
    </cfRule>
  </conditionalFormatting>
  <conditionalFormatting sqref="V79:V83">
    <cfRule type="expression" dxfId="109" priority="221">
      <formula>UPPER($V$77)="0"</formula>
    </cfRule>
    <cfRule type="expression" dxfId="108" priority="241">
      <formula>UPPER($V$77)="n/a"</formula>
    </cfRule>
  </conditionalFormatting>
  <conditionalFormatting sqref="W79:W83">
    <cfRule type="expression" dxfId="107" priority="220">
      <formula>UPPER($W$77)="0"</formula>
    </cfRule>
    <cfRule type="expression" dxfId="106" priority="240">
      <formula>UPPER($W$77)="n/a"</formula>
    </cfRule>
  </conditionalFormatting>
  <conditionalFormatting sqref="X79:X83">
    <cfRule type="expression" dxfId="105" priority="219">
      <formula>UPPER($X$77)="0"</formula>
    </cfRule>
    <cfRule type="expression" dxfId="104" priority="239">
      <formula>UPPER($X$77)="n/a"</formula>
    </cfRule>
  </conditionalFormatting>
  <conditionalFormatting sqref="Y79:Y83">
    <cfRule type="expression" dxfId="103" priority="218">
      <formula>UPPER($Y$77)="0"</formula>
    </cfRule>
    <cfRule type="expression" dxfId="102" priority="238">
      <formula>UPPER($Y$77)="n/a"</formula>
    </cfRule>
  </conditionalFormatting>
  <conditionalFormatting sqref="Z79:Z83">
    <cfRule type="expression" dxfId="101" priority="217">
      <formula>UPPER($Z$77)="0"</formula>
    </cfRule>
    <cfRule type="expression" dxfId="100" priority="237">
      <formula>UPPER($Z$77)="n/a"</formula>
    </cfRule>
  </conditionalFormatting>
  <conditionalFormatting sqref="AA79:AA83">
    <cfRule type="expression" dxfId="99" priority="216">
      <formula>UPPER($AA$77)="0"</formula>
    </cfRule>
    <cfRule type="expression" dxfId="98" priority="236">
      <formula>UPPER($AA$77)="n/a"</formula>
    </cfRule>
  </conditionalFormatting>
  <conditionalFormatting sqref="AB79:AB83">
    <cfRule type="expression" dxfId="97" priority="215">
      <formula>UPPER($AB$77)="0"</formula>
    </cfRule>
    <cfRule type="expression" dxfId="96" priority="235">
      <formula>UPPER($AB$77)="n/a"</formula>
    </cfRule>
  </conditionalFormatting>
  <conditionalFormatting sqref="AC79:AC83">
    <cfRule type="expression" dxfId="95" priority="214">
      <formula>UPPER($AC$77)="0"</formula>
    </cfRule>
    <cfRule type="expression" dxfId="94" priority="234">
      <formula>UPPER($AC$77)="n/a"</formula>
    </cfRule>
  </conditionalFormatting>
  <conditionalFormatting sqref="AD79:AD83">
    <cfRule type="expression" dxfId="93" priority="213">
      <formula>UPPER($AD$77)="0"</formula>
    </cfRule>
    <cfRule type="expression" dxfId="92" priority="233">
      <formula>UPPER($AD$77)="n/a"</formula>
    </cfRule>
  </conditionalFormatting>
  <conditionalFormatting sqref="AE79:AE83">
    <cfRule type="expression" dxfId="91" priority="212">
      <formula>UPPER($AE$77)="0"</formula>
    </cfRule>
    <cfRule type="expression" dxfId="90" priority="232">
      <formula>UPPER($AE$77)="n/a"</formula>
    </cfRule>
  </conditionalFormatting>
  <conditionalFormatting sqref="AF79:AF83">
    <cfRule type="expression" dxfId="89" priority="211">
      <formula>UPPER($AF$77)="0"</formula>
    </cfRule>
    <cfRule type="expression" dxfId="88" priority="231">
      <formula>UPPER($AF$77)="n/a"</formula>
    </cfRule>
  </conditionalFormatting>
  <conditionalFormatting sqref="AG79:AG83">
    <cfRule type="expression" dxfId="87" priority="210">
      <formula>UPPER($AG$77)="0"</formula>
    </cfRule>
    <cfRule type="expression" dxfId="86" priority="230">
      <formula>UPPER($AG$77)="n/a"</formula>
    </cfRule>
  </conditionalFormatting>
  <conditionalFormatting sqref="AH79:AH83">
    <cfRule type="expression" dxfId="85" priority="209">
      <formula>UPPER($AH$77)="0"</formula>
    </cfRule>
    <cfRule type="expression" dxfId="84" priority="229">
      <formula>UPPER($AH$77)="n/a"</formula>
    </cfRule>
  </conditionalFormatting>
  <conditionalFormatting sqref="O173:O174">
    <cfRule type="expression" dxfId="83" priority="148">
      <formula>UPPER($O$170)="0"</formula>
    </cfRule>
  </conditionalFormatting>
  <conditionalFormatting sqref="P173:P174">
    <cfRule type="expression" dxfId="82" priority="147">
      <formula>UPPER($P$170)="0"</formula>
    </cfRule>
  </conditionalFormatting>
  <conditionalFormatting sqref="Q173:Q174">
    <cfRule type="expression" dxfId="81" priority="146">
      <formula>UPPER($Q$170)="0"</formula>
    </cfRule>
  </conditionalFormatting>
  <conditionalFormatting sqref="R173:R174">
    <cfRule type="expression" dxfId="80" priority="145">
      <formula>UPPER($R$170)="0"</formula>
    </cfRule>
  </conditionalFormatting>
  <conditionalFormatting sqref="S173:S174">
    <cfRule type="expression" dxfId="79" priority="144">
      <formula>UPPER($S$170)="0"</formula>
    </cfRule>
  </conditionalFormatting>
  <conditionalFormatting sqref="T173:T174">
    <cfRule type="expression" dxfId="78" priority="143">
      <formula>UPPER($T$170)="0"</formula>
    </cfRule>
  </conditionalFormatting>
  <conditionalFormatting sqref="U173:U174">
    <cfRule type="expression" dxfId="77" priority="142">
      <formula>UPPER($U$170)="0"</formula>
    </cfRule>
  </conditionalFormatting>
  <conditionalFormatting sqref="V173:V174">
    <cfRule type="expression" dxfId="76" priority="141">
      <formula>UPPER($V$170)="0"</formula>
    </cfRule>
  </conditionalFormatting>
  <conditionalFormatting sqref="W173:W174">
    <cfRule type="expression" dxfId="75" priority="140">
      <formula>UPPER($W$170)="0"</formula>
    </cfRule>
  </conditionalFormatting>
  <conditionalFormatting sqref="X173:X174">
    <cfRule type="expression" dxfId="74" priority="139">
      <formula>UPPER($X$170)="0"</formula>
    </cfRule>
  </conditionalFormatting>
  <conditionalFormatting sqref="Y173:Y174">
    <cfRule type="expression" dxfId="73" priority="138">
      <formula>UPPER($Y$170)="0"</formula>
    </cfRule>
  </conditionalFormatting>
  <conditionalFormatting sqref="Z173:Z174">
    <cfRule type="expression" dxfId="72" priority="137">
      <formula>UPPER($Z$170)="0"</formula>
    </cfRule>
  </conditionalFormatting>
  <conditionalFormatting sqref="AA173:AA174">
    <cfRule type="expression" dxfId="71" priority="136">
      <formula>UPPER($AA$170)="0"</formula>
    </cfRule>
  </conditionalFormatting>
  <conditionalFormatting sqref="AB173:AB174">
    <cfRule type="expression" dxfId="70" priority="135">
      <formula>UPPER($AB$170)="0"</formula>
    </cfRule>
  </conditionalFormatting>
  <conditionalFormatting sqref="AC173:AC174">
    <cfRule type="expression" dxfId="69" priority="134">
      <formula>UPPER($AC$170)="0"</formula>
    </cfRule>
  </conditionalFormatting>
  <conditionalFormatting sqref="AD173:AD174">
    <cfRule type="expression" dxfId="68" priority="133">
      <formula>UPPER($AD$170)="0"</formula>
    </cfRule>
  </conditionalFormatting>
  <conditionalFormatting sqref="AE173:AE174">
    <cfRule type="expression" dxfId="67" priority="132">
      <formula>UPPER($AE$170)="0"</formula>
    </cfRule>
  </conditionalFormatting>
  <conditionalFormatting sqref="AF173:AF174">
    <cfRule type="expression" dxfId="66" priority="131">
      <formula>UPPER($AF$170)="0"</formula>
    </cfRule>
  </conditionalFormatting>
  <conditionalFormatting sqref="AG173:AG174">
    <cfRule type="expression" dxfId="65" priority="130">
      <formula>UPPER($AG$170)="0"</formula>
    </cfRule>
  </conditionalFormatting>
  <conditionalFormatting sqref="AH173:AH174">
    <cfRule type="expression" dxfId="64" priority="129">
      <formula>UPPER($AH$170)="0"</formula>
    </cfRule>
  </conditionalFormatting>
  <conditionalFormatting sqref="O154:AH156 O158:AH162 O166:AH166">
    <cfRule type="containsText" dxfId="63" priority="83" operator="containsText" text="0">
      <formula>NOT(ISERROR(SEARCH("0",O154)))</formula>
    </cfRule>
    <cfRule type="containsText" dxfId="62" priority="84" operator="containsText" text="1">
      <formula>NOT(ISERROR(SEARCH("1",O154)))</formula>
    </cfRule>
  </conditionalFormatting>
  <conditionalFormatting sqref="O156">
    <cfRule type="expression" dxfId="61" priority="82">
      <formula>UPPER($O$154)="0"</formula>
    </cfRule>
  </conditionalFormatting>
  <conditionalFormatting sqref="P156">
    <cfRule type="expression" dxfId="60" priority="81">
      <formula>UPPER($P$154)="0"</formula>
    </cfRule>
  </conditionalFormatting>
  <conditionalFormatting sqref="Q156">
    <cfRule type="expression" dxfId="59" priority="80">
      <formula>UPPER($Q$154)="0"</formula>
    </cfRule>
  </conditionalFormatting>
  <conditionalFormatting sqref="R156">
    <cfRule type="expression" dxfId="58" priority="79">
      <formula>UPPER($R$154)="0"</formula>
    </cfRule>
  </conditionalFormatting>
  <conditionalFormatting sqref="S156">
    <cfRule type="expression" dxfId="57" priority="78">
      <formula>UPPER($S$154)="0"</formula>
    </cfRule>
  </conditionalFormatting>
  <conditionalFormatting sqref="T156">
    <cfRule type="expression" dxfId="56" priority="77">
      <formula>UPPER($T$154)="0"</formula>
    </cfRule>
  </conditionalFormatting>
  <conditionalFormatting sqref="U156">
    <cfRule type="expression" dxfId="55" priority="76">
      <formula>UPPER($U$154)="0"</formula>
    </cfRule>
  </conditionalFormatting>
  <conditionalFormatting sqref="V156">
    <cfRule type="expression" dxfId="54" priority="75">
      <formula>UPPER($V$154)="0"</formula>
    </cfRule>
  </conditionalFormatting>
  <conditionalFormatting sqref="W156">
    <cfRule type="expression" dxfId="53" priority="74">
      <formula>UPPER($W$154)="0"</formula>
    </cfRule>
  </conditionalFormatting>
  <conditionalFormatting sqref="X156">
    <cfRule type="expression" dxfId="52" priority="73">
      <formula>UPPER($X$154)="0"</formula>
    </cfRule>
  </conditionalFormatting>
  <conditionalFormatting sqref="Y156">
    <cfRule type="expression" dxfId="51" priority="72">
      <formula>UPPER($Y$154)="0"</formula>
    </cfRule>
  </conditionalFormatting>
  <conditionalFormatting sqref="Z156">
    <cfRule type="expression" dxfId="50" priority="71">
      <formula>UPPER($Z$154)="0"</formula>
    </cfRule>
  </conditionalFormatting>
  <conditionalFormatting sqref="AA156">
    <cfRule type="expression" dxfId="49" priority="70">
      <formula>UPPER($AA$154)="0"</formula>
    </cfRule>
  </conditionalFormatting>
  <conditionalFormatting sqref="AB156">
    <cfRule type="expression" dxfId="48" priority="69">
      <formula>UPPER($AB$154)="0"</formula>
    </cfRule>
  </conditionalFormatting>
  <conditionalFormatting sqref="AC156">
    <cfRule type="expression" dxfId="47" priority="68">
      <formula>UPPER($AC$154)="0"</formula>
    </cfRule>
  </conditionalFormatting>
  <conditionalFormatting sqref="AD156">
    <cfRule type="expression" dxfId="46" priority="67">
      <formula>UPPER($AD$154)="0"</formula>
    </cfRule>
  </conditionalFormatting>
  <conditionalFormatting sqref="AE156">
    <cfRule type="expression" dxfId="45" priority="66">
      <formula>UPPER($AE$154)="0"</formula>
    </cfRule>
  </conditionalFormatting>
  <conditionalFormatting sqref="AF156">
    <cfRule type="expression" dxfId="44" priority="65">
      <formula>UPPER($AF$154)="0"</formula>
    </cfRule>
  </conditionalFormatting>
  <conditionalFormatting sqref="AG156">
    <cfRule type="expression" dxfId="43" priority="64">
      <formula>UPPER($AG$154)="0"</formula>
    </cfRule>
  </conditionalFormatting>
  <conditionalFormatting sqref="AH156">
    <cfRule type="expression" dxfId="42" priority="63">
      <formula>UPPER($AH$154)="0"</formula>
    </cfRule>
  </conditionalFormatting>
  <conditionalFormatting sqref="O158:O162 O166">
    <cfRule type="expression" dxfId="41" priority="42">
      <formula>UPPER($O$156)="0"</formula>
    </cfRule>
    <cfRule type="expression" dxfId="40" priority="62">
      <formula>UPPER($O$154)="0"</formula>
    </cfRule>
  </conditionalFormatting>
  <conditionalFormatting sqref="P158:P162 P166">
    <cfRule type="expression" dxfId="39" priority="41">
      <formula>UPPER($P$156)="0"</formula>
    </cfRule>
    <cfRule type="expression" dxfId="38" priority="61">
      <formula>UPPER($P$154)="0"</formula>
    </cfRule>
  </conditionalFormatting>
  <conditionalFormatting sqref="Q158:Q162 Q166">
    <cfRule type="expression" dxfId="37" priority="40">
      <formula>UPPER($Q$156)="0"</formula>
    </cfRule>
    <cfRule type="expression" dxfId="36" priority="60">
      <formula>UPPER($Q$154)="0"</formula>
    </cfRule>
  </conditionalFormatting>
  <conditionalFormatting sqref="R158:R162 R166">
    <cfRule type="expression" dxfId="35" priority="39">
      <formula>UPPER($R$156)="0"</formula>
    </cfRule>
    <cfRule type="expression" dxfId="34" priority="59">
      <formula>UPPER($R$154)="0"</formula>
    </cfRule>
  </conditionalFormatting>
  <conditionalFormatting sqref="S158:S162 S166">
    <cfRule type="expression" dxfId="33" priority="38">
      <formula>UPPER($S$156)="0"</formula>
    </cfRule>
    <cfRule type="expression" dxfId="32" priority="58">
      <formula>UPPER($S$154)="0"</formula>
    </cfRule>
  </conditionalFormatting>
  <conditionalFormatting sqref="T158:T162 T166">
    <cfRule type="expression" dxfId="31" priority="37">
      <formula>UPPER($T$156)="0"</formula>
    </cfRule>
    <cfRule type="expression" dxfId="30" priority="57">
      <formula>UPPER($T$154)="0"</formula>
    </cfRule>
  </conditionalFormatting>
  <conditionalFormatting sqref="U158:U162 U166">
    <cfRule type="expression" dxfId="29" priority="36">
      <formula>UPPER($U$156)="0"</formula>
    </cfRule>
    <cfRule type="expression" dxfId="28" priority="56">
      <formula>UPPER($U$154)="0"</formula>
    </cfRule>
  </conditionalFormatting>
  <conditionalFormatting sqref="V158:V162 V166">
    <cfRule type="expression" dxfId="27" priority="35">
      <formula>UPPER($V$156)="0"</formula>
    </cfRule>
    <cfRule type="expression" dxfId="26" priority="55">
      <formula>UPPER($V$154)="0"</formula>
    </cfRule>
  </conditionalFormatting>
  <conditionalFormatting sqref="W158:W162 W166">
    <cfRule type="expression" dxfId="25" priority="34">
      <formula>UPPER($W$156)="0"</formula>
    </cfRule>
    <cfRule type="expression" dxfId="24" priority="54">
      <formula>UPPER($W$154)="0"</formula>
    </cfRule>
  </conditionalFormatting>
  <conditionalFormatting sqref="X158:X162 X166">
    <cfRule type="expression" dxfId="23" priority="33">
      <formula>UPPER($X$156)="0"</formula>
    </cfRule>
    <cfRule type="expression" dxfId="22" priority="53">
      <formula>UPPER($X$154)="0"</formula>
    </cfRule>
  </conditionalFormatting>
  <conditionalFormatting sqref="Y158:Y162 Y166">
    <cfRule type="expression" dxfId="21" priority="32">
      <formula>UPPER($Y$156)="0"</formula>
    </cfRule>
    <cfRule type="expression" dxfId="20" priority="52">
      <formula>UPPER($Y$154)="0"</formula>
    </cfRule>
  </conditionalFormatting>
  <conditionalFormatting sqref="Z158:Z162 Z166">
    <cfRule type="expression" dxfId="19" priority="31">
      <formula>UPPER($Z$156)="0"</formula>
    </cfRule>
    <cfRule type="expression" dxfId="18" priority="51">
      <formula>UPPER($Z$154)="0"</formula>
    </cfRule>
  </conditionalFormatting>
  <conditionalFormatting sqref="AA158:AA162 AA166">
    <cfRule type="expression" dxfId="17" priority="30">
      <formula>UPPER($AA$156)="0"</formula>
    </cfRule>
    <cfRule type="expression" dxfId="16" priority="50">
      <formula>UPPER($AA$154)="0"</formula>
    </cfRule>
  </conditionalFormatting>
  <conditionalFormatting sqref="AB158:AB162 AB166">
    <cfRule type="expression" dxfId="15" priority="29">
      <formula>UPPER($AB$156)="0"</formula>
    </cfRule>
    <cfRule type="expression" dxfId="14" priority="49">
      <formula>UPPER($AB$154)="0"</formula>
    </cfRule>
  </conditionalFormatting>
  <conditionalFormatting sqref="AC158:AC162 AC166">
    <cfRule type="expression" dxfId="13" priority="28">
      <formula>UPPER($AC$156)="0"</formula>
    </cfRule>
    <cfRule type="expression" dxfId="12" priority="48">
      <formula>UPPER($AC$154)="0"</formula>
    </cfRule>
  </conditionalFormatting>
  <conditionalFormatting sqref="AD158:AD162 AD166">
    <cfRule type="expression" dxfId="11" priority="27">
      <formula>UPPER($AD$156)="0"</formula>
    </cfRule>
    <cfRule type="expression" dxfId="10" priority="47">
      <formula>UPPER($AD$154)="0"</formula>
    </cfRule>
  </conditionalFormatting>
  <conditionalFormatting sqref="AE158:AE162 AE166">
    <cfRule type="expression" dxfId="9" priority="26">
      <formula>UPPER($AE$156)="0"</formula>
    </cfRule>
    <cfRule type="expression" dxfId="8" priority="46">
      <formula>UPPER($AE$154)="0"</formula>
    </cfRule>
  </conditionalFormatting>
  <conditionalFormatting sqref="AF158:AF162 AF166">
    <cfRule type="expression" dxfId="7" priority="25">
      <formula>UPPER($AF$156)="0"</formula>
    </cfRule>
    <cfRule type="expression" dxfId="6" priority="45">
      <formula>UPPER($AF$154)="0"</formula>
    </cfRule>
  </conditionalFormatting>
  <conditionalFormatting sqref="AG158:AG162 AG166">
    <cfRule type="expression" dxfId="5" priority="24">
      <formula>UPPER($AG$156)="0"</formula>
    </cfRule>
    <cfRule type="expression" dxfId="4" priority="44">
      <formula>UPPER($AG$154)="0"</formula>
    </cfRule>
  </conditionalFormatting>
  <conditionalFormatting sqref="AH158:AH162 AH166">
    <cfRule type="expression" dxfId="3" priority="23">
      <formula>UPPER($AH$156)="0"</formula>
    </cfRule>
    <cfRule type="expression" dxfId="2" priority="43">
      <formula>UPPER($AH$154)="0"</formula>
    </cfRule>
  </conditionalFormatting>
  <conditionalFormatting sqref="O160:AH162">
    <cfRule type="containsText" dxfId="1" priority="22" operator="containsText" text="n/a">
      <formula>NOT(ISERROR(SEARCH("n/a",O160)))</formula>
    </cfRule>
  </conditionalFormatting>
  <conditionalFormatting sqref="O159:AH159">
    <cfRule type="containsText" dxfId="0" priority="1" operator="containsText" text="n/a">
      <formula>NOT(ISERROR(SEARCH("n/a",O159)))</formula>
    </cfRule>
  </conditionalFormatting>
  <dataValidations xWindow="886" yWindow="406" count="7">
    <dataValidation type="list" allowBlank="1" showInputMessage="1" showErrorMessage="1" promptTitle="Yes or No" prompt="Select:_x000a_1 if Yes_x000a_0 if No_x000a_" sqref="O62:AH62 O53:AH53 O74:AH76 O79:AH84 O104:AH107 O111:AH111 O113:AH116 O120:AH120 O122:AH125 O129:AH129 O131:AH134 O138:AH138 O143:AH143 O96:AH99 O91:AH94 O148:AH150 O152:AH152 O86:AH87 O173:AH174 O102:AH102 O145:AH146 O47:AH48 O36:AH40 O34:AH34 O67:AH68 O166:AH166 O55:AH55 O31:AH31 O43:AH43 O50:AH50 O71:AH71 O156:AH156 O154:AH154 O169:AH170 O158:AH158">
      <formula1>"1,0"</formula1>
    </dataValidation>
    <dataValidation type="list" allowBlank="1" showInputMessage="1" showErrorMessage="1" promptTitle="Yes, No or N/A" prompt="Select:_x000a_1 if Yes_x000a_0 if No_x000a_n/a if Not applicable" sqref="O126:AH126 O108:AH108 O117:AH117 O151:AH151 O77:AH77 O135:AH135 O160:AH162 O65:AH65 O159:AH159">
      <formula1>"1,0,n/a"</formula1>
    </dataValidation>
    <dataValidation type="list" allowBlank="1" showInputMessage="1" showErrorMessage="1" promptTitle="Yes, No, Don't know, N/A" prompt="Select:_x000a_1 if Yes_x000a_0 if No_x000a_dk if Don't know_x000a_n/a if Not applicable_x000a_" sqref="O42:AH42 O45:AH45">
      <formula1>"1,0,dk,n/a"</formula1>
    </dataValidation>
    <dataValidation type="list" allowBlank="1" showInputMessage="1" showErrorMessage="1" promptTitle="Transfusion indication" prompt="Select:_x000a_1 if Hb_x000a_2 if Clinical indication_x000a_3 if Hb and clinical indication_x000a_4 if No clinical indication" sqref="O33:AH33">
      <formula1>"1,2,3,4"</formula1>
    </dataValidation>
    <dataValidation type="list" allowBlank="1" showInputMessage="1" showErrorMessage="1" promptTitle="Yes or No" prompt="Select:_x000a_1 if Yes_x000a_0 if No_x000a_n/a if Not applicable" sqref="O56:AH58">
      <formula1>"1,0,n/a"</formula1>
    </dataValidation>
    <dataValidation type="list" allowBlank="1" showInputMessage="1" showErrorMessage="1" promptTitle="Yes or No" prompt="Select:_x000a_1 if Yes_x000a_0 if No_x000a_dk if Don't know_x000a_n/a if Not applicable" sqref="O49:AH49">
      <formula1>"1,0,dk,n/a"</formula1>
    </dataValidation>
    <dataValidation type="list" allowBlank="1" showInputMessage="1" showErrorMessage="1" promptTitle="Yes or No" prompt="Select:_x000a_1 if Yes_x000a_0 if No" sqref="O85:AH85">
      <formula1>"1,0"</formula1>
    </dataValidation>
  </dataValidations>
  <pageMargins left="0.39370078740157483" right="0.39370078740157483" top="0.39370078740157483" bottom="0.70866141732283472" header="0.31496062992125984" footer="0"/>
  <pageSetup paperSize="9" scale="36" fitToHeight="0" orientation="landscape" r:id="rId1"/>
  <headerFooter>
    <oddFooter>&amp;LNSQHS Standards Edition 2 Version 1.0 - Standard 7 Blood Management
Page &amp;P of &amp;N&amp;CPrinted copies are uncontrolled&amp;R&amp;G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H46"/>
  <sheetViews>
    <sheetView zoomScaleNormal="100" workbookViewId="0"/>
  </sheetViews>
  <sheetFormatPr defaultColWidth="9.140625" defaultRowHeight="12.75" x14ac:dyDescent="0.2"/>
  <cols>
    <col min="1" max="1" width="2.7109375" style="1" customWidth="1"/>
    <col min="2" max="14" width="7.7109375" style="1" customWidth="1"/>
    <col min="15" max="16" width="11.7109375" style="3" customWidth="1"/>
    <col min="17" max="17" width="14.7109375" style="3" customWidth="1"/>
    <col min="18" max="16384" width="9.140625" style="1"/>
  </cols>
  <sheetData>
    <row r="1" spans="1:34" x14ac:dyDescent="0.2">
      <c r="A1" s="5"/>
      <c r="B1" s="5"/>
      <c r="C1" s="5"/>
      <c r="D1" s="5"/>
      <c r="E1" s="5"/>
      <c r="F1" s="5"/>
      <c r="G1" s="5"/>
      <c r="H1" s="5"/>
      <c r="I1" s="5"/>
      <c r="J1" s="5"/>
      <c r="K1" s="5"/>
      <c r="L1" s="5"/>
      <c r="M1" s="5"/>
      <c r="N1" s="5"/>
      <c r="O1" s="10"/>
      <c r="P1" s="10"/>
      <c r="Q1" s="10"/>
    </row>
    <row r="2" spans="1:34" x14ac:dyDescent="0.2">
      <c r="A2" s="5"/>
      <c r="B2" s="5"/>
      <c r="C2" s="5"/>
      <c r="D2" s="5"/>
      <c r="E2" s="5"/>
      <c r="F2" s="5"/>
      <c r="G2" s="5"/>
      <c r="H2" s="5"/>
      <c r="I2" s="5"/>
      <c r="J2" s="5"/>
      <c r="K2" s="5"/>
      <c r="L2" s="5"/>
      <c r="M2" s="5"/>
      <c r="N2" s="5"/>
      <c r="O2" s="10"/>
      <c r="P2" s="10"/>
      <c r="Q2" s="10"/>
    </row>
    <row r="3" spans="1:34" x14ac:dyDescent="0.2">
      <c r="A3" s="5"/>
      <c r="B3" s="5"/>
      <c r="C3" s="5"/>
      <c r="D3" s="5"/>
      <c r="E3" s="5"/>
      <c r="F3" s="5"/>
      <c r="G3" s="5"/>
      <c r="H3" s="5"/>
      <c r="I3" s="5"/>
      <c r="J3" s="5"/>
      <c r="K3" s="5"/>
      <c r="L3" s="5"/>
      <c r="M3" s="5"/>
      <c r="N3" s="5"/>
      <c r="O3" s="10"/>
      <c r="P3" s="10"/>
      <c r="Q3" s="10"/>
    </row>
    <row r="4" spans="1:34" x14ac:dyDescent="0.2">
      <c r="A4" s="5"/>
      <c r="B4" s="5"/>
      <c r="C4" s="5"/>
      <c r="D4" s="5"/>
      <c r="E4" s="5"/>
      <c r="F4" s="5"/>
      <c r="G4" s="5"/>
      <c r="H4" s="5"/>
      <c r="I4" s="5"/>
      <c r="J4" s="5"/>
      <c r="K4" s="5"/>
      <c r="L4" s="5"/>
      <c r="M4" s="5"/>
      <c r="N4" s="5"/>
      <c r="O4" s="10"/>
      <c r="P4" s="10"/>
      <c r="Q4" s="10"/>
    </row>
    <row r="5" spans="1:34" x14ac:dyDescent="0.2">
      <c r="A5" s="5"/>
      <c r="B5" s="5"/>
      <c r="C5" s="5"/>
      <c r="D5" s="5"/>
      <c r="E5" s="5"/>
      <c r="F5" s="5"/>
      <c r="G5" s="5"/>
      <c r="H5" s="5"/>
      <c r="I5" s="5"/>
      <c r="J5" s="5"/>
      <c r="K5" s="5"/>
      <c r="L5" s="5"/>
      <c r="M5" s="5"/>
      <c r="N5" s="5"/>
      <c r="O5" s="10"/>
      <c r="P5" s="10"/>
      <c r="Q5" s="10"/>
    </row>
    <row r="6" spans="1:34" x14ac:dyDescent="0.2">
      <c r="A6" s="5"/>
      <c r="B6" s="5"/>
      <c r="C6" s="5"/>
      <c r="D6" s="5"/>
      <c r="E6" s="5"/>
      <c r="F6" s="5"/>
      <c r="G6" s="5"/>
      <c r="H6" s="5"/>
      <c r="I6" s="5"/>
      <c r="J6" s="5"/>
      <c r="K6" s="5"/>
      <c r="L6" s="5"/>
      <c r="M6" s="5"/>
      <c r="N6" s="5"/>
      <c r="O6" s="10"/>
      <c r="P6" s="10"/>
      <c r="Q6" s="10"/>
    </row>
    <row r="7" spans="1:34" x14ac:dyDescent="0.2">
      <c r="A7" s="5"/>
      <c r="B7" s="5"/>
      <c r="C7" s="5"/>
      <c r="D7" s="5"/>
      <c r="E7" s="5"/>
      <c r="F7" s="5"/>
      <c r="G7" s="5"/>
      <c r="H7" s="5"/>
      <c r="I7" s="5"/>
      <c r="J7" s="5"/>
      <c r="K7" s="5"/>
      <c r="L7" s="5"/>
      <c r="M7" s="5"/>
      <c r="N7" s="5"/>
      <c r="O7" s="10"/>
      <c r="P7" s="10"/>
      <c r="Q7" s="10"/>
    </row>
    <row r="8" spans="1:34" x14ac:dyDescent="0.2">
      <c r="A8" s="5"/>
      <c r="B8" s="5"/>
      <c r="C8" s="5"/>
      <c r="D8" s="5"/>
      <c r="E8" s="5"/>
      <c r="F8" s="5"/>
      <c r="G8" s="5"/>
      <c r="H8" s="5"/>
      <c r="I8" s="5"/>
      <c r="J8" s="5"/>
      <c r="K8" s="5"/>
      <c r="L8" s="5"/>
      <c r="M8" s="5"/>
      <c r="N8" s="5"/>
      <c r="O8" s="10"/>
      <c r="P8" s="10"/>
      <c r="Q8" s="10"/>
    </row>
    <row r="9" spans="1:34" x14ac:dyDescent="0.2">
      <c r="A9" s="5"/>
      <c r="B9" s="5"/>
      <c r="C9" s="5"/>
      <c r="D9" s="5"/>
      <c r="E9" s="5"/>
      <c r="F9" s="5"/>
      <c r="G9" s="5"/>
      <c r="H9" s="5"/>
      <c r="I9" s="5"/>
      <c r="J9" s="5"/>
      <c r="K9" s="5"/>
      <c r="L9" s="5"/>
      <c r="M9" s="5"/>
      <c r="N9" s="5"/>
      <c r="O9" s="10"/>
      <c r="P9" s="10"/>
      <c r="Q9" s="10"/>
    </row>
    <row r="10" spans="1:34" x14ac:dyDescent="0.2">
      <c r="A10" s="5"/>
      <c r="B10" s="5"/>
      <c r="C10" s="5"/>
      <c r="D10" s="5"/>
      <c r="E10" s="5"/>
      <c r="F10" s="5"/>
      <c r="G10" s="5"/>
      <c r="H10" s="5"/>
      <c r="I10" s="5"/>
      <c r="J10" s="5"/>
      <c r="K10" s="5"/>
      <c r="L10" s="5"/>
      <c r="M10" s="5"/>
      <c r="N10" s="5"/>
      <c r="O10" s="10"/>
      <c r="P10" s="10"/>
      <c r="Q10" s="10"/>
    </row>
    <row r="11" spans="1:34" x14ac:dyDescent="0.2">
      <c r="A11" s="5"/>
      <c r="B11" s="5"/>
      <c r="C11" s="5"/>
      <c r="D11" s="5"/>
      <c r="E11" s="5"/>
      <c r="F11" s="5"/>
      <c r="G11" s="5"/>
      <c r="H11" s="5"/>
      <c r="I11" s="5"/>
      <c r="J11" s="5"/>
      <c r="K11" s="5"/>
      <c r="L11" s="5"/>
      <c r="M11" s="5"/>
      <c r="N11" s="5"/>
      <c r="O11" s="10"/>
      <c r="P11" s="10"/>
      <c r="Q11" s="10"/>
    </row>
    <row r="12" spans="1:34" x14ac:dyDescent="0.2">
      <c r="A12" s="5"/>
      <c r="B12" s="5"/>
      <c r="C12" s="5"/>
      <c r="D12" s="5"/>
      <c r="E12" s="5"/>
      <c r="F12" s="5"/>
      <c r="G12" s="5"/>
      <c r="H12" s="5"/>
      <c r="I12" s="5"/>
      <c r="J12" s="5"/>
      <c r="K12" s="5"/>
      <c r="L12" s="5"/>
      <c r="M12" s="5"/>
      <c r="N12" s="5"/>
      <c r="O12" s="10"/>
      <c r="P12" s="10"/>
      <c r="Q12" s="10"/>
    </row>
    <row r="13" spans="1:34" x14ac:dyDescent="0.2">
      <c r="A13" s="5"/>
      <c r="B13" s="5"/>
      <c r="C13" s="5"/>
      <c r="D13" s="5"/>
      <c r="E13" s="5"/>
      <c r="F13" s="5"/>
      <c r="G13" s="5"/>
      <c r="H13" s="5"/>
      <c r="I13" s="5"/>
      <c r="J13" s="5"/>
      <c r="K13" s="5"/>
      <c r="L13" s="5"/>
      <c r="M13" s="5"/>
      <c r="N13" s="5"/>
      <c r="O13" s="10"/>
      <c r="P13" s="10"/>
      <c r="Q13" s="10"/>
      <c r="R13" s="3"/>
      <c r="S13" s="3"/>
      <c r="T13" s="3"/>
      <c r="U13" s="3"/>
      <c r="V13" s="3"/>
      <c r="W13" s="3"/>
      <c r="X13" s="3"/>
      <c r="Y13" s="3"/>
      <c r="Z13" s="3"/>
      <c r="AA13" s="3"/>
      <c r="AB13" s="3"/>
      <c r="AC13" s="3"/>
      <c r="AE13" s="3"/>
      <c r="AF13" s="3"/>
      <c r="AG13" s="3"/>
      <c r="AH13" s="3"/>
    </row>
    <row r="14" spans="1:34" ht="14.25" x14ac:dyDescent="0.2">
      <c r="A14" s="5"/>
      <c r="B14" s="8"/>
      <c r="C14" s="5"/>
      <c r="D14" s="5"/>
      <c r="E14" s="5"/>
      <c r="F14" s="5"/>
      <c r="G14" s="5"/>
      <c r="H14" s="5"/>
      <c r="I14" s="5"/>
      <c r="J14" s="5"/>
      <c r="K14" s="5"/>
      <c r="L14" s="5"/>
      <c r="M14" s="5"/>
      <c r="N14" s="5"/>
      <c r="O14" s="10"/>
      <c r="P14" s="10"/>
      <c r="Q14" s="10"/>
      <c r="R14" s="3"/>
      <c r="S14" s="3"/>
      <c r="T14" s="3"/>
      <c r="U14" s="3"/>
      <c r="V14" s="3"/>
      <c r="W14" s="3"/>
      <c r="X14" s="3"/>
      <c r="Y14" s="3"/>
      <c r="Z14" s="3"/>
      <c r="AA14" s="3"/>
      <c r="AB14" s="3"/>
      <c r="AC14" s="3"/>
      <c r="AE14" s="3"/>
      <c r="AF14" s="3"/>
      <c r="AG14" s="3"/>
      <c r="AH14" s="3"/>
    </row>
    <row r="15" spans="1:34" ht="14.25" x14ac:dyDescent="0.2">
      <c r="A15" s="5"/>
      <c r="B15" s="8"/>
      <c r="C15" s="5"/>
      <c r="D15" s="5"/>
      <c r="E15" s="5"/>
      <c r="F15" s="5"/>
      <c r="G15" s="5"/>
      <c r="H15" s="5"/>
      <c r="I15" s="5"/>
      <c r="J15" s="5"/>
      <c r="K15" s="5"/>
      <c r="L15" s="5"/>
      <c r="M15" s="5"/>
      <c r="N15" s="5"/>
      <c r="O15" s="10"/>
      <c r="P15" s="10"/>
      <c r="Q15" s="10"/>
      <c r="R15" s="3"/>
      <c r="S15" s="3"/>
      <c r="T15" s="3"/>
      <c r="U15" s="3"/>
      <c r="V15" s="3"/>
      <c r="W15" s="3"/>
      <c r="X15" s="3"/>
      <c r="Y15" s="3"/>
      <c r="Z15" s="3"/>
      <c r="AA15" s="3"/>
      <c r="AB15" s="3"/>
      <c r="AC15" s="3"/>
      <c r="AE15" s="3"/>
      <c r="AF15" s="3"/>
      <c r="AG15" s="3"/>
      <c r="AH15" s="3"/>
    </row>
    <row r="16" spans="1:34" ht="15" x14ac:dyDescent="0.25">
      <c r="A16" s="5"/>
      <c r="B16" s="9"/>
      <c r="C16" s="5"/>
      <c r="D16" s="5"/>
      <c r="E16" s="5"/>
      <c r="F16" s="5"/>
      <c r="G16" s="5"/>
      <c r="H16" s="5"/>
      <c r="I16" s="5"/>
      <c r="J16" s="5"/>
      <c r="K16" s="5"/>
      <c r="L16" s="5"/>
      <c r="M16" s="5"/>
      <c r="N16" s="5"/>
      <c r="O16" s="10"/>
      <c r="P16" s="10"/>
      <c r="Q16" s="10"/>
      <c r="R16" s="3"/>
      <c r="S16" s="3"/>
      <c r="T16" s="3"/>
      <c r="U16" s="3"/>
      <c r="V16" s="3"/>
      <c r="W16" s="3"/>
      <c r="X16" s="3"/>
      <c r="Y16" s="3"/>
      <c r="Z16" s="3"/>
      <c r="AA16" s="3"/>
      <c r="AB16" s="3"/>
      <c r="AC16" s="3"/>
      <c r="AE16" s="3"/>
      <c r="AF16" s="3"/>
      <c r="AG16" s="3"/>
      <c r="AH16" s="3"/>
    </row>
    <row r="17" spans="1:34" ht="14.25" x14ac:dyDescent="0.2">
      <c r="A17" s="5"/>
      <c r="B17" s="8"/>
      <c r="C17" s="5"/>
      <c r="D17" s="5"/>
      <c r="E17" s="5"/>
      <c r="F17" s="5"/>
      <c r="G17" s="5"/>
      <c r="H17" s="5"/>
      <c r="I17" s="5"/>
      <c r="J17" s="5"/>
      <c r="K17" s="5"/>
      <c r="L17" s="5"/>
      <c r="M17" s="5"/>
      <c r="N17" s="5"/>
      <c r="O17" s="10"/>
      <c r="P17" s="10"/>
      <c r="Q17" s="10"/>
      <c r="R17" s="3"/>
      <c r="S17" s="3"/>
      <c r="T17" s="3"/>
      <c r="U17" s="3"/>
      <c r="V17" s="3"/>
      <c r="W17" s="3"/>
      <c r="X17" s="3"/>
      <c r="Y17" s="3"/>
      <c r="Z17" s="3"/>
      <c r="AA17" s="3"/>
      <c r="AB17" s="3"/>
      <c r="AC17" s="3"/>
      <c r="AE17" s="3"/>
      <c r="AF17" s="3"/>
      <c r="AG17" s="3"/>
      <c r="AH17" s="3"/>
    </row>
    <row r="18" spans="1:34" x14ac:dyDescent="0.2">
      <c r="A18" s="5"/>
      <c r="B18" s="5"/>
      <c r="C18" s="5"/>
      <c r="D18" s="5"/>
      <c r="E18" s="5"/>
      <c r="F18" s="5"/>
      <c r="G18" s="5"/>
      <c r="H18" s="5"/>
      <c r="I18" s="5"/>
      <c r="J18" s="5"/>
      <c r="K18" s="5"/>
      <c r="L18" s="5"/>
      <c r="M18" s="5"/>
      <c r="N18" s="5"/>
      <c r="O18" s="10"/>
      <c r="P18" s="10"/>
      <c r="Q18" s="10"/>
      <c r="R18" s="3"/>
      <c r="S18" s="3"/>
      <c r="T18" s="3"/>
      <c r="U18" s="3"/>
      <c r="V18" s="3"/>
      <c r="W18" s="3"/>
      <c r="X18" s="3"/>
      <c r="Y18" s="3"/>
      <c r="Z18" s="3"/>
      <c r="AA18" s="3"/>
      <c r="AB18" s="3"/>
      <c r="AC18" s="3"/>
      <c r="AE18" s="3"/>
      <c r="AF18" s="3"/>
      <c r="AG18" s="3"/>
      <c r="AH18" s="3"/>
    </row>
    <row r="19" spans="1:34" x14ac:dyDescent="0.2">
      <c r="A19" s="5"/>
      <c r="B19" s="5"/>
      <c r="C19" s="5"/>
      <c r="D19" s="5"/>
      <c r="E19" s="5"/>
      <c r="F19" s="5"/>
      <c r="G19" s="5"/>
      <c r="H19" s="5"/>
      <c r="I19" s="5"/>
      <c r="J19" s="5"/>
      <c r="K19" s="5"/>
      <c r="L19" s="5"/>
      <c r="M19" s="5"/>
      <c r="N19" s="5"/>
      <c r="O19" s="10"/>
      <c r="P19" s="10"/>
      <c r="Q19" s="10"/>
      <c r="R19" s="3"/>
      <c r="S19" s="3"/>
      <c r="T19" s="3"/>
      <c r="U19" s="3"/>
      <c r="V19" s="3"/>
      <c r="W19" s="3"/>
      <c r="X19" s="3"/>
      <c r="Y19" s="3"/>
      <c r="Z19" s="3"/>
      <c r="AA19" s="3"/>
      <c r="AB19" s="3"/>
      <c r="AC19" s="3"/>
      <c r="AE19" s="3"/>
      <c r="AF19" s="3"/>
      <c r="AG19" s="3"/>
      <c r="AH19" s="3"/>
    </row>
    <row r="20" spans="1:34" ht="13.5" thickBot="1" x14ac:dyDescent="0.25">
      <c r="A20" s="5"/>
      <c r="B20" s="5"/>
      <c r="C20" s="5"/>
      <c r="D20" s="5"/>
      <c r="E20" s="5"/>
      <c r="F20" s="5"/>
      <c r="G20" s="5"/>
      <c r="H20" s="5"/>
      <c r="I20" s="5"/>
      <c r="J20" s="5"/>
      <c r="K20" s="5"/>
      <c r="L20" s="5"/>
      <c r="M20" s="5"/>
      <c r="N20" s="5"/>
      <c r="O20" s="10"/>
      <c r="P20" s="10"/>
      <c r="Q20" s="10"/>
    </row>
    <row r="21" spans="1:34" x14ac:dyDescent="0.2">
      <c r="A21" s="5"/>
      <c r="B21" s="822" t="s">
        <v>0</v>
      </c>
      <c r="C21" s="823"/>
      <c r="D21" s="823"/>
      <c r="E21" s="823"/>
      <c r="F21" s="823"/>
      <c r="G21" s="823"/>
      <c r="H21" s="824"/>
      <c r="I21" s="822" t="s">
        <v>1</v>
      </c>
      <c r="J21" s="823"/>
      <c r="K21" s="823"/>
      <c r="L21" s="823"/>
      <c r="M21" s="824"/>
      <c r="N21" s="822" t="s">
        <v>2</v>
      </c>
      <c r="O21" s="823"/>
      <c r="P21" s="823"/>
      <c r="Q21" s="824"/>
    </row>
    <row r="22" spans="1:34" ht="13.5" thickBot="1" x14ac:dyDescent="0.25">
      <c r="A22" s="5"/>
      <c r="B22" s="825" t="str">
        <f>_xlfn.CONCAT('Ward_Unit Collection'!B18:G18)</f>
        <v/>
      </c>
      <c r="C22" s="826"/>
      <c r="D22" s="826"/>
      <c r="E22" s="826"/>
      <c r="F22" s="826"/>
      <c r="G22" s="826"/>
      <c r="H22" s="827"/>
      <c r="I22" s="825" t="str">
        <f>_xlfn.CONCAT('Ward_Unit Collection'!H18:K18)</f>
        <v/>
      </c>
      <c r="J22" s="826"/>
      <c r="K22" s="826"/>
      <c r="L22" s="826"/>
      <c r="M22" s="827"/>
      <c r="N22" s="825" t="str">
        <f>_xlfn.CONCAT('Ward_Unit Collection'!L18:N18)</f>
        <v/>
      </c>
      <c r="O22" s="826"/>
      <c r="P22" s="826"/>
      <c r="Q22" s="827"/>
    </row>
    <row r="23" spans="1:34" x14ac:dyDescent="0.2">
      <c r="A23" s="5"/>
      <c r="B23" s="498" t="s">
        <v>670</v>
      </c>
      <c r="C23" s="499"/>
      <c r="D23" s="499"/>
      <c r="E23" s="499"/>
      <c r="F23" s="499"/>
      <c r="G23" s="499"/>
      <c r="H23" s="499"/>
      <c r="I23" s="499"/>
      <c r="J23" s="499"/>
      <c r="K23" s="499"/>
      <c r="L23" s="499"/>
      <c r="M23" s="499"/>
      <c r="N23" s="499"/>
      <c r="O23" s="499"/>
      <c r="P23" s="499"/>
      <c r="Q23" s="500"/>
    </row>
    <row r="24" spans="1:34" ht="13.5" thickBot="1" x14ac:dyDescent="0.25">
      <c r="A24" s="5"/>
      <c r="B24" s="828" t="str">
        <f>_xlfn.CONCAT('Ward_Unit Collection'!O27,"; ",'Ward_Unit Collection'!P27,"; ",'Ward_Unit Collection'!Q27,"; ",'Ward_Unit Collection'!R27,"; ",'Ward_Unit Collection'!S27,"; ",'Ward_Unit Collection'!T27,"; ",'Ward_Unit Collection'!U27,"; ",'Ward_Unit Collection'!V27,"; ",'Ward_Unit Collection'!W27,"; ",'Ward_Unit Collection'!X27,"; ",'Ward_Unit Collection'!Y27,"; ",'Ward_Unit Collection'!Z27,"; ",'Ward_Unit Collection'!AA27,"; ",'Ward_Unit Collection'!AB27,"; ",'Ward_Unit Collection'!AC27)</f>
        <v xml:space="preserve">; ; ; ; ; ; ; ; ; ; ; ; ; ; </v>
      </c>
      <c r="C24" s="829"/>
      <c r="D24" s="829"/>
      <c r="E24" s="829"/>
      <c r="F24" s="829"/>
      <c r="G24" s="829"/>
      <c r="H24" s="829"/>
      <c r="I24" s="829"/>
      <c r="J24" s="829"/>
      <c r="K24" s="829"/>
      <c r="L24" s="829"/>
      <c r="M24" s="829"/>
      <c r="N24" s="829"/>
      <c r="O24" s="829"/>
      <c r="P24" s="829"/>
      <c r="Q24" s="830"/>
    </row>
    <row r="25" spans="1:34" ht="13.5" thickBot="1" x14ac:dyDescent="0.25">
      <c r="A25" s="5"/>
      <c r="B25" s="5"/>
      <c r="C25" s="5"/>
      <c r="D25" s="5"/>
      <c r="E25" s="5"/>
      <c r="F25" s="5"/>
      <c r="G25" s="5"/>
      <c r="H25" s="5"/>
      <c r="I25" s="5"/>
      <c r="J25" s="5"/>
      <c r="K25" s="5"/>
      <c r="L25" s="5"/>
      <c r="M25" s="5"/>
      <c r="N25" s="5"/>
      <c r="O25" s="10"/>
      <c r="P25" s="10"/>
      <c r="Q25" s="10"/>
    </row>
    <row r="26" spans="1:34" ht="13.5" thickBot="1" x14ac:dyDescent="0.25">
      <c r="A26" s="5"/>
      <c r="B26" s="560" t="s">
        <v>25</v>
      </c>
      <c r="C26" s="561"/>
      <c r="D26" s="561"/>
      <c r="E26" s="561"/>
      <c r="F26" s="561"/>
      <c r="G26" s="561"/>
      <c r="H26" s="561"/>
      <c r="I26" s="561"/>
      <c r="J26" s="561"/>
      <c r="K26" s="561"/>
      <c r="L26" s="561"/>
      <c r="M26" s="561"/>
      <c r="N26" s="561"/>
      <c r="O26" s="561"/>
      <c r="P26" s="561"/>
      <c r="Q26" s="562"/>
    </row>
    <row r="27" spans="1:34" ht="13.5" thickBot="1" x14ac:dyDescent="0.25">
      <c r="A27" s="5"/>
      <c r="B27" s="5"/>
      <c r="C27" s="5"/>
      <c r="D27" s="5"/>
      <c r="E27" s="5"/>
      <c r="F27" s="5"/>
      <c r="G27" s="5"/>
      <c r="H27" s="5"/>
      <c r="I27" s="5"/>
      <c r="J27" s="5"/>
      <c r="K27" s="5"/>
      <c r="L27" s="5"/>
      <c r="M27" s="5"/>
      <c r="N27" s="5"/>
      <c r="O27" s="10"/>
      <c r="P27" s="10"/>
      <c r="Q27" s="10"/>
    </row>
    <row r="28" spans="1:34" ht="26.25" thickBot="1" x14ac:dyDescent="0.25">
      <c r="A28" s="5"/>
      <c r="B28" s="820" t="s">
        <v>19</v>
      </c>
      <c r="C28" s="821"/>
      <c r="D28" s="821"/>
      <c r="E28" s="821"/>
      <c r="F28" s="821"/>
      <c r="G28" s="821"/>
      <c r="H28" s="821"/>
      <c r="I28" s="821"/>
      <c r="J28" s="821"/>
      <c r="K28" s="821"/>
      <c r="L28" s="821"/>
      <c r="M28" s="821"/>
      <c r="N28" s="821"/>
      <c r="O28" s="11" t="s">
        <v>20</v>
      </c>
      <c r="P28" s="12" t="s">
        <v>22</v>
      </c>
      <c r="Q28" s="13" t="s">
        <v>21</v>
      </c>
    </row>
    <row r="29" spans="1:34" ht="25.5" customHeight="1" x14ac:dyDescent="0.2">
      <c r="A29" s="5"/>
      <c r="B29" s="6">
        <v>1</v>
      </c>
      <c r="C29" s="568" t="s">
        <v>465</v>
      </c>
      <c r="D29" s="568"/>
      <c r="E29" s="568"/>
      <c r="F29" s="568"/>
      <c r="G29" s="568"/>
      <c r="H29" s="568"/>
      <c r="I29" s="568"/>
      <c r="J29" s="568"/>
      <c r="K29" s="568"/>
      <c r="L29" s="568"/>
      <c r="M29" s="568"/>
      <c r="N29" s="568"/>
      <c r="O29" s="23" t="str">
        <f>IF(Q29=0," ",SUM('Ward_Unit Collection'!AH28))</f>
        <v xml:space="preserve"> </v>
      </c>
      <c r="P29" s="7" t="str">
        <f>IF(Q29=0," ",SUM('Ward_Unit Collection'!AE28))</f>
        <v xml:space="preserve"> </v>
      </c>
      <c r="Q29" s="24">
        <f>SUM('Ward_Unit Collection'!AG28)</f>
        <v>0</v>
      </c>
    </row>
    <row r="30" spans="1:34" ht="15" customHeight="1" x14ac:dyDescent="0.2">
      <c r="A30" s="5"/>
      <c r="B30" s="831">
        <v>1.1000000000000001</v>
      </c>
      <c r="C30" s="448" t="s">
        <v>503</v>
      </c>
      <c r="D30" s="581"/>
      <c r="E30" s="581"/>
      <c r="F30" s="581"/>
      <c r="G30" s="581"/>
      <c r="H30" s="581"/>
      <c r="I30" s="581"/>
      <c r="J30" s="581"/>
      <c r="K30" s="581"/>
      <c r="L30" s="581"/>
      <c r="M30" s="581"/>
      <c r="N30" s="577"/>
      <c r="O30" s="834"/>
      <c r="P30" s="834"/>
      <c r="Q30" s="835"/>
    </row>
    <row r="31" spans="1:34" x14ac:dyDescent="0.2">
      <c r="A31" s="5"/>
      <c r="B31" s="832"/>
      <c r="C31" s="582" t="str">
        <f>_xlfn.CONCAT('Ward_Unit Collection'!O29:O32,"; ",'Ward_Unit Collection'!P29:P32,"; ",'Ward_Unit Collection'!Q29:Q32,"; ",'Ward_Unit Collection'!R29:R32,"; ",'Ward_Unit Collection'!S29:S32,"; ",'Ward_Unit Collection'!T29:T32,"; ",'Ward_Unit Collection'!U29:U32,"; ",'Ward_Unit Collection'!V29:V32,"; ",'Ward_Unit Collection'!W29:W32,"; ",'Ward_Unit Collection'!X29:X32,"; ",'Ward_Unit Collection'!Y29:Y32,"; ",'Ward_Unit Collection'!Z29:Z32,"; ",'Ward_Unit Collection'!AA29:AA32,"; ",'Ward_Unit Collection'!AB29:AB32,"; ",'Ward_Unit Collection'!AC29:AC32)</f>
        <v xml:space="preserve">; ; ; ; ; ; ; ; ; ; ; ; ; ; </v>
      </c>
      <c r="D31" s="583"/>
      <c r="E31" s="583"/>
      <c r="F31" s="583"/>
      <c r="G31" s="583"/>
      <c r="H31" s="583"/>
      <c r="I31" s="583"/>
      <c r="J31" s="583"/>
      <c r="K31" s="583"/>
      <c r="L31" s="583"/>
      <c r="M31" s="583"/>
      <c r="N31" s="578"/>
      <c r="O31" s="836"/>
      <c r="P31" s="836"/>
      <c r="Q31" s="837"/>
    </row>
    <row r="32" spans="1:34" x14ac:dyDescent="0.2">
      <c r="A32" s="5"/>
      <c r="B32" s="832"/>
      <c r="C32" s="582"/>
      <c r="D32" s="583"/>
      <c r="E32" s="583"/>
      <c r="F32" s="583"/>
      <c r="G32" s="583"/>
      <c r="H32" s="583"/>
      <c r="I32" s="583"/>
      <c r="J32" s="583"/>
      <c r="K32" s="583"/>
      <c r="L32" s="583"/>
      <c r="M32" s="583"/>
      <c r="N32" s="578"/>
      <c r="O32" s="836"/>
      <c r="P32" s="836"/>
      <c r="Q32" s="837"/>
    </row>
    <row r="33" spans="1:17" ht="13.5" thickBot="1" x14ac:dyDescent="0.25">
      <c r="A33" s="5"/>
      <c r="B33" s="833"/>
      <c r="C33" s="584"/>
      <c r="D33" s="585"/>
      <c r="E33" s="585"/>
      <c r="F33" s="585"/>
      <c r="G33" s="585"/>
      <c r="H33" s="585"/>
      <c r="I33" s="585"/>
      <c r="J33" s="585"/>
      <c r="K33" s="585"/>
      <c r="L33" s="585"/>
      <c r="M33" s="585"/>
      <c r="N33" s="579"/>
      <c r="O33" s="838"/>
      <c r="P33" s="838"/>
      <c r="Q33" s="839"/>
    </row>
    <row r="34" spans="1:17" x14ac:dyDescent="0.2">
      <c r="A34" s="5"/>
      <c r="B34" s="5"/>
      <c r="C34" s="5"/>
      <c r="D34" s="5"/>
      <c r="E34" s="5"/>
      <c r="F34" s="5"/>
      <c r="G34" s="5"/>
      <c r="H34" s="5"/>
      <c r="I34" s="5"/>
      <c r="J34" s="5"/>
      <c r="K34" s="5"/>
      <c r="L34" s="5"/>
      <c r="M34" s="5"/>
      <c r="N34" s="5"/>
      <c r="O34" s="10"/>
      <c r="P34" s="10"/>
      <c r="Q34" s="10"/>
    </row>
    <row r="35" spans="1:17" ht="13.5" thickBot="1" x14ac:dyDescent="0.25">
      <c r="A35" s="5"/>
      <c r="B35" s="5"/>
      <c r="C35" s="5"/>
      <c r="D35" s="5"/>
      <c r="E35" s="5"/>
      <c r="F35" s="5"/>
      <c r="G35" s="5"/>
      <c r="H35" s="5"/>
      <c r="I35" s="5"/>
      <c r="J35" s="5"/>
      <c r="K35" s="5"/>
      <c r="L35" s="5"/>
      <c r="M35" s="5"/>
      <c r="N35" s="5"/>
      <c r="O35" s="10"/>
      <c r="P35" s="10"/>
      <c r="Q35" s="10"/>
    </row>
    <row r="36" spans="1:17" s="2" customFormat="1" ht="28.5" customHeight="1" x14ac:dyDescent="0.25">
      <c r="A36" s="125"/>
      <c r="B36" s="550" t="s">
        <v>439</v>
      </c>
      <c r="C36" s="572"/>
      <c r="D36" s="572"/>
      <c r="E36" s="572"/>
      <c r="F36" s="572"/>
      <c r="G36" s="572"/>
      <c r="H36" s="572"/>
      <c r="I36" s="572"/>
      <c r="J36" s="572"/>
      <c r="K36" s="572"/>
      <c r="L36" s="572"/>
      <c r="M36" s="572"/>
      <c r="N36" s="572"/>
      <c r="O36" s="572"/>
      <c r="P36" s="572"/>
      <c r="Q36" s="573"/>
    </row>
    <row r="37" spans="1:17" s="2" customFormat="1" ht="67.5" customHeight="1" thickBot="1" x14ac:dyDescent="0.3">
      <c r="A37" s="405"/>
      <c r="B37" s="613" t="s">
        <v>697</v>
      </c>
      <c r="C37" s="840"/>
      <c r="D37" s="840"/>
      <c r="E37" s="840"/>
      <c r="F37" s="840"/>
      <c r="G37" s="840"/>
      <c r="H37" s="840"/>
      <c r="I37" s="840"/>
      <c r="J37" s="840"/>
      <c r="K37" s="840"/>
      <c r="L37" s="840"/>
      <c r="M37" s="840"/>
      <c r="N37" s="840"/>
      <c r="O37" s="840"/>
      <c r="P37" s="840"/>
      <c r="Q37" s="841"/>
    </row>
    <row r="38" spans="1:17" s="2" customFormat="1" x14ac:dyDescent="0.2">
      <c r="A38" s="125"/>
      <c r="B38" s="133"/>
      <c r="C38" s="5"/>
      <c r="D38" s="5"/>
      <c r="E38" s="5"/>
      <c r="F38" s="5"/>
      <c r="G38" s="5"/>
      <c r="H38" s="5"/>
      <c r="I38" s="5"/>
      <c r="J38" s="5"/>
      <c r="K38" s="5"/>
      <c r="L38" s="5"/>
      <c r="M38" s="5"/>
      <c r="N38" s="5"/>
      <c r="O38" s="10"/>
      <c r="P38" s="125"/>
      <c r="Q38" s="125"/>
    </row>
    <row r="39" spans="1:17" s="2" customFormat="1" x14ac:dyDescent="0.2">
      <c r="A39" s="125"/>
      <c r="B39" s="5"/>
      <c r="C39" s="5"/>
      <c r="D39" s="5"/>
      <c r="E39" s="5"/>
      <c r="F39" s="5"/>
      <c r="G39" s="5"/>
      <c r="H39" s="5"/>
      <c r="I39" s="5"/>
      <c r="J39" s="5"/>
      <c r="K39" s="5"/>
      <c r="L39" s="5"/>
      <c r="M39" s="5"/>
      <c r="N39" s="5"/>
      <c r="O39" s="10"/>
      <c r="P39" s="125"/>
      <c r="Q39" s="125"/>
    </row>
    <row r="40" spans="1:17" s="2" customFormat="1" x14ac:dyDescent="0.2">
      <c r="A40" s="125"/>
      <c r="B40" s="5"/>
      <c r="C40" s="5"/>
      <c r="D40" s="5"/>
      <c r="E40" s="5"/>
      <c r="F40" s="5"/>
      <c r="G40" s="5"/>
      <c r="H40" s="5"/>
      <c r="I40" s="5"/>
      <c r="J40" s="5"/>
      <c r="K40" s="5"/>
      <c r="L40" s="5"/>
      <c r="M40" s="5"/>
      <c r="N40" s="5"/>
      <c r="O40" s="10"/>
      <c r="P40" s="125"/>
      <c r="Q40" s="125"/>
    </row>
    <row r="41" spans="1:17" s="2" customFormat="1" x14ac:dyDescent="0.25">
      <c r="A41" s="125"/>
      <c r="B41" s="580" t="s">
        <v>339</v>
      </c>
      <c r="C41" s="580"/>
      <c r="D41" s="580"/>
      <c r="E41" s="580"/>
      <c r="F41" s="580"/>
      <c r="G41" s="580"/>
      <c r="H41" s="580"/>
      <c r="I41" s="580"/>
      <c r="J41" s="580"/>
      <c r="K41" s="580"/>
      <c r="L41" s="580"/>
      <c r="M41" s="580"/>
      <c r="N41" s="580"/>
      <c r="O41" s="580"/>
      <c r="P41" s="580"/>
      <c r="Q41" s="580"/>
    </row>
    <row r="42" spans="1:17" s="2" customFormat="1" x14ac:dyDescent="0.2">
      <c r="A42" s="125"/>
      <c r="B42" s="5"/>
      <c r="C42" s="5"/>
      <c r="D42" s="5"/>
      <c r="E42" s="5"/>
      <c r="F42" s="5"/>
      <c r="G42" s="5"/>
      <c r="H42" s="5"/>
      <c r="I42" s="5"/>
      <c r="J42" s="5"/>
      <c r="K42" s="5"/>
      <c r="L42" s="5"/>
      <c r="M42" s="5"/>
      <c r="N42" s="5"/>
      <c r="O42" s="10"/>
      <c r="P42" s="125"/>
      <c r="Q42" s="125"/>
    </row>
    <row r="43" spans="1:17" s="2" customFormat="1" x14ac:dyDescent="0.2">
      <c r="A43" s="125"/>
      <c r="B43" s="5"/>
      <c r="C43" s="5"/>
      <c r="D43" s="5"/>
      <c r="E43" s="5"/>
      <c r="F43" s="5"/>
      <c r="G43" s="5"/>
      <c r="H43" s="5"/>
      <c r="I43" s="5"/>
      <c r="J43" s="5"/>
      <c r="K43" s="5"/>
      <c r="L43" s="5"/>
      <c r="M43" s="5"/>
      <c r="N43" s="5"/>
      <c r="O43" s="10"/>
      <c r="P43" s="125"/>
      <c r="Q43" s="125"/>
    </row>
    <row r="44" spans="1:17" s="2" customFormat="1" x14ac:dyDescent="0.2">
      <c r="A44" s="125"/>
      <c r="B44" s="5"/>
      <c r="C44" s="5"/>
      <c r="D44" s="5"/>
      <c r="E44" s="5"/>
      <c r="F44" s="5"/>
      <c r="G44" s="5"/>
      <c r="H44" s="5"/>
      <c r="I44" s="5"/>
      <c r="J44" s="5"/>
      <c r="K44" s="5"/>
      <c r="L44" s="5"/>
      <c r="M44" s="5"/>
      <c r="N44" s="5"/>
      <c r="O44" s="10"/>
      <c r="P44" s="125"/>
      <c r="Q44" s="125"/>
    </row>
    <row r="45" spans="1:17" s="2" customFormat="1" x14ac:dyDescent="0.2">
      <c r="A45" s="125"/>
      <c r="B45" s="5"/>
      <c r="C45" s="5"/>
      <c r="D45" s="5"/>
      <c r="E45" s="5"/>
      <c r="F45" s="5"/>
      <c r="G45" s="5"/>
      <c r="H45" s="5"/>
      <c r="I45" s="5"/>
      <c r="J45" s="5"/>
      <c r="K45" s="5"/>
      <c r="L45" s="5"/>
      <c r="M45" s="5"/>
      <c r="N45" s="5"/>
      <c r="O45" s="10"/>
      <c r="P45" s="125"/>
      <c r="Q45" s="125"/>
    </row>
    <row r="46" spans="1:17" s="2" customFormat="1" ht="105" customHeight="1" x14ac:dyDescent="0.25">
      <c r="A46" s="125"/>
      <c r="B46" s="536" t="s">
        <v>698</v>
      </c>
      <c r="C46" s="536"/>
      <c r="D46" s="536"/>
      <c r="E46" s="536"/>
      <c r="F46" s="536"/>
      <c r="G46" s="536"/>
      <c r="H46" s="536"/>
      <c r="I46" s="536"/>
      <c r="J46" s="536"/>
      <c r="K46" s="536"/>
      <c r="L46" s="536"/>
      <c r="M46" s="536"/>
      <c r="N46" s="536"/>
      <c r="O46" s="536"/>
      <c r="P46" s="536"/>
      <c r="Q46" s="536"/>
    </row>
  </sheetData>
  <mergeCells count="19">
    <mergeCell ref="C30:N30"/>
    <mergeCell ref="C31:N33"/>
    <mergeCell ref="B36:Q36"/>
    <mergeCell ref="B46:Q46"/>
    <mergeCell ref="B30:B33"/>
    <mergeCell ref="O30:Q33"/>
    <mergeCell ref="B41:Q41"/>
    <mergeCell ref="B37:Q37"/>
    <mergeCell ref="B23:Q23"/>
    <mergeCell ref="B28:N28"/>
    <mergeCell ref="C29:N29"/>
    <mergeCell ref="N21:Q21"/>
    <mergeCell ref="N22:Q22"/>
    <mergeCell ref="I21:M21"/>
    <mergeCell ref="I22:M22"/>
    <mergeCell ref="B21:H21"/>
    <mergeCell ref="B22:H22"/>
    <mergeCell ref="B26:Q26"/>
    <mergeCell ref="B24:Q24"/>
  </mergeCells>
  <pageMargins left="0.39370078740157483" right="0.39370078740157483" top="0.39370078740157483" bottom="0.70866141732283472" header="0.31496062992125984" footer="0"/>
  <pageSetup paperSize="9" scale="68" fitToHeight="0" orientation="portrait" r:id="rId1"/>
  <headerFooter>
    <oddFooter>&amp;LNSQHS Standards Edition 2 Version 1.0 - Standard 7 Blood Management
Page &amp;P of &amp;N&amp;CPrinted copies are uncontrolled&amp;R&amp;G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F151"/>
  <sheetViews>
    <sheetView zoomScaleNormal="100" workbookViewId="0"/>
  </sheetViews>
  <sheetFormatPr defaultColWidth="9.140625" defaultRowHeight="12.75" x14ac:dyDescent="0.2"/>
  <cols>
    <col min="1" max="1" width="2.7109375" style="62" customWidth="1"/>
    <col min="2" max="2" width="7.85546875" style="62" customWidth="1"/>
    <col min="3" max="4" width="7.7109375" style="62" customWidth="1"/>
    <col min="5" max="5" width="7.5703125" style="62" customWidth="1"/>
    <col min="6" max="6" width="8.42578125" style="62" customWidth="1"/>
    <col min="7" max="7" width="7.85546875" style="62" customWidth="1"/>
    <col min="8" max="9" width="7.5703125" style="62" customWidth="1"/>
    <col min="10" max="10" width="7.85546875" style="62" customWidth="1"/>
    <col min="11" max="11" width="8" style="62" customWidth="1"/>
    <col min="12" max="12" width="7.7109375" style="62" customWidth="1"/>
    <col min="13" max="13" width="9.42578125" style="62" customWidth="1"/>
    <col min="14" max="14" width="7.140625" style="62" customWidth="1"/>
    <col min="15" max="15" width="12.42578125" style="64" bestFit="1" customWidth="1"/>
    <col min="16" max="16" width="11.7109375" style="64" customWidth="1"/>
    <col min="17" max="17" width="15.5703125" style="64" customWidth="1"/>
    <col min="18" max="16384" width="9.140625" style="62"/>
  </cols>
  <sheetData>
    <row r="1" spans="1:32" x14ac:dyDescent="0.2">
      <c r="A1" s="60"/>
      <c r="B1" s="60"/>
      <c r="C1" s="60"/>
      <c r="D1" s="60"/>
      <c r="E1" s="60"/>
      <c r="F1" s="60"/>
      <c r="G1" s="60"/>
      <c r="H1" s="60"/>
      <c r="I1" s="60"/>
      <c r="J1" s="60"/>
      <c r="K1" s="60"/>
      <c r="L1" s="60"/>
      <c r="M1" s="60"/>
      <c r="N1" s="60"/>
      <c r="O1" s="61"/>
      <c r="P1" s="61"/>
      <c r="Q1" s="61"/>
    </row>
    <row r="2" spans="1:32" x14ac:dyDescent="0.2">
      <c r="A2" s="60"/>
      <c r="B2" s="60"/>
      <c r="C2" s="60"/>
      <c r="D2" s="60"/>
      <c r="E2" s="60"/>
      <c r="F2" s="60"/>
      <c r="G2" s="60"/>
      <c r="H2" s="60"/>
      <c r="I2" s="60"/>
      <c r="J2" s="60"/>
      <c r="K2" s="60"/>
      <c r="L2" s="60"/>
      <c r="M2" s="60"/>
      <c r="N2" s="60"/>
      <c r="O2" s="61"/>
      <c r="P2" s="61"/>
      <c r="Q2" s="61"/>
    </row>
    <row r="3" spans="1:32" x14ac:dyDescent="0.2">
      <c r="A3" s="60"/>
      <c r="B3" s="60"/>
      <c r="C3" s="60"/>
      <c r="D3" s="60"/>
      <c r="E3" s="60"/>
      <c r="F3" s="60"/>
      <c r="G3" s="60"/>
      <c r="H3" s="60"/>
      <c r="I3" s="60"/>
      <c r="J3" s="60"/>
      <c r="K3" s="60"/>
      <c r="L3" s="60"/>
      <c r="M3" s="60"/>
      <c r="N3" s="60"/>
      <c r="O3" s="61"/>
      <c r="P3" s="61"/>
      <c r="Q3" s="61"/>
    </row>
    <row r="4" spans="1:32" x14ac:dyDescent="0.2">
      <c r="A4" s="60"/>
      <c r="B4" s="60"/>
      <c r="C4" s="60"/>
      <c r="D4" s="60"/>
      <c r="E4" s="60"/>
      <c r="F4" s="60"/>
      <c r="G4" s="60"/>
      <c r="H4" s="60"/>
      <c r="I4" s="60"/>
      <c r="J4" s="60"/>
      <c r="K4" s="60"/>
      <c r="L4" s="60"/>
      <c r="M4" s="60"/>
      <c r="N4" s="60"/>
      <c r="O4" s="61"/>
      <c r="P4" s="61"/>
      <c r="Q4" s="61"/>
    </row>
    <row r="5" spans="1:32" x14ac:dyDescent="0.2">
      <c r="A5" s="60"/>
      <c r="B5" s="60"/>
      <c r="C5" s="60"/>
      <c r="D5" s="60"/>
      <c r="E5" s="60"/>
      <c r="F5" s="60"/>
      <c r="G5" s="60"/>
      <c r="H5" s="60"/>
      <c r="I5" s="60"/>
      <c r="J5" s="60"/>
      <c r="K5" s="60"/>
      <c r="L5" s="60"/>
      <c r="M5" s="60"/>
      <c r="N5" s="60"/>
      <c r="O5" s="61"/>
      <c r="P5" s="61"/>
      <c r="Q5" s="61"/>
    </row>
    <row r="6" spans="1:32" x14ac:dyDescent="0.2">
      <c r="A6" s="60"/>
      <c r="B6" s="60"/>
      <c r="C6" s="60"/>
      <c r="D6" s="60"/>
      <c r="E6" s="60"/>
      <c r="F6" s="60"/>
      <c r="G6" s="60"/>
      <c r="H6" s="60"/>
      <c r="I6" s="60"/>
      <c r="J6" s="60"/>
      <c r="K6" s="60"/>
      <c r="L6" s="60"/>
      <c r="M6" s="60"/>
      <c r="N6" s="60"/>
      <c r="O6" s="61"/>
      <c r="P6" s="61"/>
      <c r="Q6" s="61"/>
    </row>
    <row r="7" spans="1:32" x14ac:dyDescent="0.2">
      <c r="A7" s="60"/>
      <c r="B7" s="60"/>
      <c r="C7" s="60"/>
      <c r="D7" s="60"/>
      <c r="E7" s="60"/>
      <c r="F7" s="60"/>
      <c r="G7" s="60"/>
      <c r="H7" s="60"/>
      <c r="I7" s="60"/>
      <c r="J7" s="60"/>
      <c r="K7" s="60"/>
      <c r="L7" s="60"/>
      <c r="M7" s="60"/>
      <c r="N7" s="60"/>
      <c r="O7" s="61"/>
      <c r="P7" s="61"/>
      <c r="Q7" s="61"/>
    </row>
    <row r="8" spans="1:32" x14ac:dyDescent="0.2">
      <c r="A8" s="60"/>
      <c r="B8" s="60"/>
      <c r="C8" s="60"/>
      <c r="D8" s="60"/>
      <c r="E8" s="60"/>
      <c r="F8" s="60"/>
      <c r="G8" s="60"/>
      <c r="H8" s="60"/>
      <c r="I8" s="60"/>
      <c r="J8" s="60"/>
      <c r="K8" s="60"/>
      <c r="L8" s="60"/>
      <c r="M8" s="60"/>
      <c r="N8" s="60"/>
      <c r="O8" s="61"/>
      <c r="P8" s="61"/>
      <c r="Q8" s="61"/>
    </row>
    <row r="9" spans="1:32" x14ac:dyDescent="0.2">
      <c r="A9" s="60"/>
      <c r="B9" s="60"/>
      <c r="C9" s="60"/>
      <c r="D9" s="60"/>
      <c r="E9" s="60"/>
      <c r="F9" s="60"/>
      <c r="G9" s="60"/>
      <c r="H9" s="60"/>
      <c r="I9" s="60"/>
      <c r="J9" s="60"/>
      <c r="K9" s="60"/>
      <c r="L9" s="60"/>
      <c r="M9" s="60"/>
      <c r="N9" s="60"/>
      <c r="O9" s="61"/>
      <c r="P9" s="61"/>
      <c r="Q9" s="61"/>
    </row>
    <row r="10" spans="1:32" x14ac:dyDescent="0.2">
      <c r="A10" s="60"/>
      <c r="B10" s="60"/>
      <c r="C10" s="60"/>
      <c r="D10" s="60"/>
      <c r="E10" s="60"/>
      <c r="F10" s="60"/>
      <c r="G10" s="60"/>
      <c r="H10" s="60"/>
      <c r="I10" s="60"/>
      <c r="J10" s="60"/>
      <c r="K10" s="60"/>
      <c r="L10" s="60"/>
      <c r="M10" s="60"/>
      <c r="N10" s="60"/>
      <c r="O10" s="61"/>
      <c r="P10" s="61"/>
      <c r="Q10" s="61"/>
    </row>
    <row r="11" spans="1:32" x14ac:dyDescent="0.2">
      <c r="A11" s="60"/>
      <c r="B11" s="60"/>
      <c r="C11" s="60"/>
      <c r="D11" s="60"/>
      <c r="E11" s="60"/>
      <c r="F11" s="60"/>
      <c r="G11" s="60"/>
      <c r="H11" s="60"/>
      <c r="I11" s="60"/>
      <c r="J11" s="60"/>
      <c r="K11" s="60"/>
      <c r="L11" s="60"/>
      <c r="M11" s="60"/>
      <c r="N11" s="60"/>
      <c r="O11" s="61"/>
      <c r="P11" s="61"/>
      <c r="Q11" s="61"/>
    </row>
    <row r="12" spans="1:32" x14ac:dyDescent="0.2">
      <c r="A12" s="60"/>
      <c r="B12" s="60"/>
      <c r="C12" s="60"/>
      <c r="D12" s="60"/>
      <c r="E12" s="60"/>
      <c r="F12" s="60"/>
      <c r="G12" s="60"/>
      <c r="H12" s="60"/>
      <c r="I12" s="60"/>
      <c r="J12" s="60"/>
      <c r="K12" s="60"/>
      <c r="L12" s="60"/>
      <c r="M12" s="60"/>
      <c r="N12" s="60"/>
      <c r="O12" s="61"/>
      <c r="P12" s="61"/>
      <c r="Q12" s="61"/>
    </row>
    <row r="13" spans="1:32" x14ac:dyDescent="0.2">
      <c r="A13" s="60"/>
      <c r="B13" s="60"/>
      <c r="C13" s="60"/>
      <c r="D13" s="60"/>
      <c r="E13" s="60"/>
      <c r="F13" s="60"/>
      <c r="G13" s="60"/>
      <c r="H13" s="60"/>
      <c r="I13" s="60"/>
      <c r="J13" s="60"/>
      <c r="K13" s="60"/>
      <c r="L13" s="60"/>
      <c r="M13" s="60"/>
      <c r="N13" s="60"/>
      <c r="O13" s="61"/>
      <c r="P13" s="61"/>
      <c r="Q13" s="61"/>
    </row>
    <row r="14" spans="1:32" ht="14.25" x14ac:dyDescent="0.2">
      <c r="A14" s="60"/>
      <c r="B14" s="63"/>
      <c r="C14" s="60"/>
      <c r="D14" s="60"/>
      <c r="E14" s="60"/>
      <c r="F14" s="60"/>
      <c r="G14" s="60"/>
      <c r="H14" s="60"/>
      <c r="I14" s="60"/>
      <c r="J14" s="60"/>
      <c r="K14" s="60"/>
      <c r="L14" s="60"/>
      <c r="M14" s="60"/>
      <c r="N14" s="60"/>
      <c r="O14" s="61"/>
      <c r="P14" s="61"/>
      <c r="Q14" s="61"/>
      <c r="R14" s="64"/>
      <c r="S14" s="64"/>
      <c r="T14" s="64"/>
      <c r="U14" s="64"/>
      <c r="V14" s="64"/>
      <c r="W14" s="64"/>
      <c r="X14" s="64"/>
      <c r="Y14" s="64"/>
      <c r="Z14" s="64"/>
      <c r="AA14" s="64"/>
      <c r="AC14" s="64"/>
      <c r="AD14" s="64"/>
      <c r="AE14" s="64"/>
      <c r="AF14" s="64"/>
    </row>
    <row r="15" spans="1:32" ht="14.25" x14ac:dyDescent="0.2">
      <c r="A15" s="60"/>
      <c r="B15" s="63"/>
      <c r="C15" s="60"/>
      <c r="D15" s="60"/>
      <c r="E15" s="60"/>
      <c r="F15" s="60"/>
      <c r="G15" s="60"/>
      <c r="H15" s="60"/>
      <c r="I15" s="60"/>
      <c r="J15" s="60"/>
      <c r="K15" s="60"/>
      <c r="L15" s="60"/>
      <c r="M15" s="60"/>
      <c r="N15" s="60"/>
      <c r="O15" s="61"/>
      <c r="P15" s="61"/>
      <c r="Q15" s="61"/>
      <c r="R15" s="64"/>
      <c r="S15" s="64"/>
      <c r="T15" s="64"/>
      <c r="U15" s="64"/>
      <c r="V15" s="64"/>
      <c r="W15" s="64"/>
      <c r="X15" s="64"/>
      <c r="Y15" s="64"/>
      <c r="Z15" s="64"/>
      <c r="AA15" s="64"/>
      <c r="AC15" s="64"/>
      <c r="AD15" s="64"/>
      <c r="AE15" s="64"/>
      <c r="AF15" s="64"/>
    </row>
    <row r="16" spans="1:32" ht="15" x14ac:dyDescent="0.25">
      <c r="A16" s="60"/>
      <c r="B16" s="65"/>
      <c r="C16" s="60"/>
      <c r="D16" s="60"/>
      <c r="E16" s="60"/>
      <c r="F16" s="60"/>
      <c r="G16" s="60"/>
      <c r="H16" s="60"/>
      <c r="I16" s="60"/>
      <c r="J16" s="60"/>
      <c r="K16" s="60"/>
      <c r="L16" s="60"/>
      <c r="M16" s="60"/>
      <c r="N16" s="60"/>
      <c r="O16" s="61"/>
      <c r="P16" s="61"/>
      <c r="Q16" s="61"/>
      <c r="R16" s="64"/>
      <c r="S16" s="64"/>
      <c r="T16" s="64"/>
      <c r="U16" s="64"/>
      <c r="V16" s="64"/>
      <c r="W16" s="64"/>
      <c r="X16" s="64"/>
      <c r="Y16" s="64"/>
      <c r="Z16" s="64"/>
      <c r="AA16" s="64"/>
      <c r="AC16" s="64"/>
      <c r="AD16" s="64"/>
      <c r="AE16" s="64"/>
      <c r="AF16" s="64"/>
    </row>
    <row r="17" spans="1:32" ht="14.25" x14ac:dyDescent="0.2">
      <c r="A17" s="60"/>
      <c r="B17" s="63"/>
      <c r="C17" s="60"/>
      <c r="D17" s="60"/>
      <c r="E17" s="60"/>
      <c r="F17" s="60"/>
      <c r="G17" s="60"/>
      <c r="H17" s="60"/>
      <c r="I17" s="60"/>
      <c r="J17" s="60"/>
      <c r="K17" s="60"/>
      <c r="L17" s="60"/>
      <c r="M17" s="60"/>
      <c r="N17" s="60"/>
      <c r="O17" s="61"/>
      <c r="P17" s="61"/>
      <c r="Q17" s="61"/>
      <c r="R17" s="64"/>
      <c r="S17" s="64"/>
      <c r="T17" s="64"/>
      <c r="U17" s="64"/>
      <c r="V17" s="64"/>
      <c r="W17" s="64"/>
      <c r="X17" s="64"/>
      <c r="Y17" s="64"/>
      <c r="Z17" s="64"/>
      <c r="AA17" s="64"/>
      <c r="AC17" s="64"/>
      <c r="AD17" s="64"/>
      <c r="AE17" s="64"/>
      <c r="AF17" s="64"/>
    </row>
    <row r="18" spans="1:32" x14ac:dyDescent="0.2">
      <c r="A18" s="60"/>
      <c r="B18" s="60"/>
      <c r="C18" s="60"/>
      <c r="D18" s="60"/>
      <c r="E18" s="60"/>
      <c r="F18" s="60"/>
      <c r="G18" s="60"/>
      <c r="H18" s="60"/>
      <c r="I18" s="60"/>
      <c r="J18" s="60"/>
      <c r="K18" s="60"/>
      <c r="L18" s="60"/>
      <c r="M18" s="60"/>
      <c r="N18" s="60"/>
      <c r="O18" s="61"/>
      <c r="P18" s="61"/>
      <c r="Q18" s="61"/>
      <c r="R18" s="64"/>
      <c r="S18" s="64"/>
      <c r="T18" s="64"/>
      <c r="U18" s="64"/>
      <c r="V18" s="64"/>
      <c r="W18" s="64"/>
      <c r="X18" s="64"/>
      <c r="Y18" s="64"/>
      <c r="Z18" s="64"/>
      <c r="AA18" s="64"/>
      <c r="AC18" s="64"/>
      <c r="AD18" s="64"/>
      <c r="AE18" s="64"/>
      <c r="AF18" s="64"/>
    </row>
    <row r="19" spans="1:32" ht="13.5" thickBot="1" x14ac:dyDescent="0.25">
      <c r="A19" s="60"/>
      <c r="B19" s="60"/>
      <c r="C19" s="60"/>
      <c r="D19" s="60"/>
      <c r="E19" s="60"/>
      <c r="F19" s="60"/>
      <c r="G19" s="60"/>
      <c r="H19" s="60"/>
      <c r="I19" s="60"/>
      <c r="J19" s="60"/>
      <c r="K19" s="60"/>
      <c r="L19" s="60"/>
      <c r="M19" s="60"/>
      <c r="N19" s="60"/>
      <c r="O19" s="61"/>
      <c r="P19" s="61"/>
      <c r="Q19" s="61"/>
      <c r="R19" s="64"/>
      <c r="S19" s="64"/>
      <c r="T19" s="64"/>
      <c r="U19" s="64"/>
      <c r="V19" s="64"/>
      <c r="W19" s="64"/>
      <c r="X19" s="64"/>
      <c r="Y19" s="64"/>
      <c r="Z19" s="64"/>
      <c r="AA19" s="64"/>
      <c r="AC19" s="64"/>
      <c r="AD19" s="64"/>
      <c r="AE19" s="64"/>
      <c r="AF19" s="64"/>
    </row>
    <row r="20" spans="1:32" x14ac:dyDescent="0.2">
      <c r="A20" s="60"/>
      <c r="B20" s="897" t="s">
        <v>0</v>
      </c>
      <c r="C20" s="898"/>
      <c r="D20" s="898"/>
      <c r="E20" s="898"/>
      <c r="F20" s="898"/>
      <c r="G20" s="898"/>
      <c r="H20" s="899"/>
      <c r="I20" s="897" t="s">
        <v>1</v>
      </c>
      <c r="J20" s="898"/>
      <c r="K20" s="898"/>
      <c r="L20" s="898"/>
      <c r="M20" s="899"/>
      <c r="N20" s="897" t="s">
        <v>2</v>
      </c>
      <c r="O20" s="898"/>
      <c r="P20" s="898"/>
      <c r="Q20" s="899"/>
    </row>
    <row r="21" spans="1:32" ht="13.5" thickBot="1" x14ac:dyDescent="0.25">
      <c r="A21" s="60"/>
      <c r="B21" s="900" t="str">
        <f>_xlfn.CONCAT('Patient Collection'!B18:G18)</f>
        <v/>
      </c>
      <c r="C21" s="901"/>
      <c r="D21" s="901"/>
      <c r="E21" s="901"/>
      <c r="F21" s="901"/>
      <c r="G21" s="901"/>
      <c r="H21" s="902"/>
      <c r="I21" s="900" t="str">
        <f>_xlfn.CONCAT('Patient Collection'!H18:K18)</f>
        <v/>
      </c>
      <c r="J21" s="901"/>
      <c r="K21" s="901"/>
      <c r="L21" s="901"/>
      <c r="M21" s="902"/>
      <c r="N21" s="900" t="str">
        <f>_xlfn.CONCAT('Patient Collection'!L18:N18)</f>
        <v/>
      </c>
      <c r="O21" s="901"/>
      <c r="P21" s="901"/>
      <c r="Q21" s="902"/>
    </row>
    <row r="22" spans="1:32" x14ac:dyDescent="0.2">
      <c r="A22" s="60"/>
      <c r="B22" s="498" t="s">
        <v>10</v>
      </c>
      <c r="C22" s="908"/>
      <c r="D22" s="908"/>
      <c r="E22" s="908"/>
      <c r="F22" s="908"/>
      <c r="G22" s="912"/>
      <c r="H22" s="912"/>
      <c r="I22" s="912"/>
      <c r="J22" s="912"/>
      <c r="K22" s="912"/>
      <c r="L22" s="912"/>
      <c r="M22" s="912"/>
      <c r="N22" s="912"/>
      <c r="O22" s="912"/>
      <c r="P22" s="912"/>
      <c r="Q22" s="913"/>
    </row>
    <row r="23" spans="1:32" ht="13.5" thickBot="1" x14ac:dyDescent="0.25">
      <c r="A23" s="60"/>
      <c r="B23" s="909" t="str">
        <f>_xlfn.CONCAT('Patient Collection'!B20:N20)</f>
        <v/>
      </c>
      <c r="C23" s="910"/>
      <c r="D23" s="910"/>
      <c r="E23" s="910"/>
      <c r="F23" s="910"/>
      <c r="G23" s="910"/>
      <c r="H23" s="910"/>
      <c r="I23" s="910"/>
      <c r="J23" s="910"/>
      <c r="K23" s="910"/>
      <c r="L23" s="910"/>
      <c r="M23" s="910"/>
      <c r="N23" s="910"/>
      <c r="O23" s="910"/>
      <c r="P23" s="910"/>
      <c r="Q23" s="911"/>
    </row>
    <row r="24" spans="1:32" ht="13.5" thickBot="1" x14ac:dyDescent="0.25">
      <c r="A24" s="60"/>
      <c r="B24" s="60"/>
      <c r="C24" s="60"/>
      <c r="D24" s="60"/>
      <c r="E24" s="60"/>
      <c r="F24" s="60"/>
      <c r="G24" s="60"/>
      <c r="H24" s="60"/>
      <c r="I24" s="60"/>
      <c r="J24" s="60"/>
      <c r="K24" s="60"/>
      <c r="L24" s="60"/>
      <c r="M24" s="60"/>
      <c r="N24" s="60"/>
      <c r="O24" s="61"/>
      <c r="P24" s="61"/>
      <c r="Q24" s="61"/>
    </row>
    <row r="25" spans="1:32" ht="13.5" thickBot="1" x14ac:dyDescent="0.25">
      <c r="A25" s="60"/>
      <c r="B25" s="905" t="s">
        <v>24</v>
      </c>
      <c r="C25" s="906"/>
      <c r="D25" s="906"/>
      <c r="E25" s="906"/>
      <c r="F25" s="906"/>
      <c r="G25" s="906"/>
      <c r="H25" s="906"/>
      <c r="I25" s="906"/>
      <c r="J25" s="906"/>
      <c r="K25" s="906"/>
      <c r="L25" s="906"/>
      <c r="M25" s="906"/>
      <c r="N25" s="906"/>
      <c r="O25" s="906"/>
      <c r="P25" s="906"/>
      <c r="Q25" s="907"/>
    </row>
    <row r="26" spans="1:32" ht="13.5" thickBot="1" x14ac:dyDescent="0.25">
      <c r="A26" s="60"/>
      <c r="B26" s="60"/>
      <c r="C26" s="60"/>
      <c r="D26" s="60"/>
      <c r="E26" s="60"/>
      <c r="F26" s="60"/>
      <c r="G26" s="60"/>
      <c r="H26" s="60"/>
      <c r="I26" s="60"/>
      <c r="J26" s="60"/>
      <c r="K26" s="60"/>
      <c r="L26" s="60"/>
      <c r="M26" s="60"/>
      <c r="N26" s="60"/>
      <c r="O26" s="61"/>
      <c r="P26" s="61"/>
      <c r="Q26" s="61"/>
    </row>
    <row r="27" spans="1:32" ht="30" customHeight="1" thickBot="1" x14ac:dyDescent="0.25">
      <c r="A27" s="60"/>
      <c r="B27" s="903" t="s">
        <v>433</v>
      </c>
      <c r="C27" s="904"/>
      <c r="D27" s="904"/>
      <c r="E27" s="904"/>
      <c r="F27" s="904"/>
      <c r="G27" s="904"/>
      <c r="H27" s="904"/>
      <c r="I27" s="904"/>
      <c r="J27" s="904"/>
      <c r="K27" s="904"/>
      <c r="L27" s="904"/>
      <c r="M27" s="904"/>
      <c r="N27" s="904"/>
      <c r="O27" s="66" t="s">
        <v>20</v>
      </c>
      <c r="P27" s="67" t="s">
        <v>22</v>
      </c>
      <c r="Q27" s="68" t="s">
        <v>21</v>
      </c>
    </row>
    <row r="28" spans="1:32" ht="12.75" customHeight="1" thickBot="1" x14ac:dyDescent="0.25">
      <c r="A28" s="60"/>
      <c r="B28" s="851" t="s">
        <v>198</v>
      </c>
      <c r="C28" s="852"/>
      <c r="D28" s="852"/>
      <c r="E28" s="852"/>
      <c r="F28" s="852"/>
      <c r="G28" s="852"/>
      <c r="H28" s="852"/>
      <c r="I28" s="852"/>
      <c r="J28" s="852"/>
      <c r="K28" s="852"/>
      <c r="L28" s="852"/>
      <c r="M28" s="852"/>
      <c r="N28" s="852"/>
      <c r="O28" s="852"/>
      <c r="P28" s="852"/>
      <c r="Q28" s="853"/>
    </row>
    <row r="29" spans="1:32" ht="13.5" thickBot="1" x14ac:dyDescent="0.25">
      <c r="A29" s="60"/>
      <c r="B29" s="69">
        <v>1</v>
      </c>
      <c r="C29" s="717" t="s">
        <v>205</v>
      </c>
      <c r="D29" s="876"/>
      <c r="E29" s="876"/>
      <c r="F29" s="876"/>
      <c r="G29" s="876"/>
      <c r="H29" s="876"/>
      <c r="I29" s="876"/>
      <c r="J29" s="876"/>
      <c r="K29" s="876"/>
      <c r="L29" s="876"/>
      <c r="M29" s="876"/>
      <c r="N29" s="876"/>
      <c r="O29" s="388" t="str">
        <f>IF(Q29=0," ",SUM('Patient Collection'!AM31))</f>
        <v xml:space="preserve"> </v>
      </c>
      <c r="P29" s="389" t="str">
        <f>IF(Q29=0," ",SUM('Patient Collection'!AJ31))</f>
        <v xml:space="preserve"> </v>
      </c>
      <c r="Q29" s="390">
        <f>SUM('Patient Collection'!AL31)</f>
        <v>0</v>
      </c>
    </row>
    <row r="30" spans="1:32" x14ac:dyDescent="0.2">
      <c r="A30" s="60"/>
      <c r="B30" s="927">
        <v>2</v>
      </c>
      <c r="C30" s="921" t="s">
        <v>218</v>
      </c>
      <c r="D30" s="922"/>
      <c r="E30" s="922"/>
      <c r="F30" s="922"/>
      <c r="G30" s="922"/>
      <c r="H30" s="922"/>
      <c r="I30" s="922"/>
      <c r="J30" s="922"/>
      <c r="K30" s="922"/>
      <c r="L30" s="922"/>
      <c r="M30" s="922"/>
      <c r="N30" s="923"/>
      <c r="O30" s="391" t="str">
        <f>IF(Q30=0," ",SUM(P30/Q30))</f>
        <v xml:space="preserve"> </v>
      </c>
      <c r="P30" s="392" t="str">
        <f>IF(Q30=0," ",COUNTIFS('Patient Collection'!O31:AH31,"1",'Patient Collection'!O33:AH33,"1"))</f>
        <v xml:space="preserve"> </v>
      </c>
      <c r="Q30" s="393">
        <f>SUM(P29)</f>
        <v>0</v>
      </c>
    </row>
    <row r="31" spans="1:32" x14ac:dyDescent="0.2">
      <c r="A31" s="60"/>
      <c r="B31" s="878"/>
      <c r="C31" s="918" t="s">
        <v>219</v>
      </c>
      <c r="D31" s="919"/>
      <c r="E31" s="919"/>
      <c r="F31" s="919"/>
      <c r="G31" s="919"/>
      <c r="H31" s="919"/>
      <c r="I31" s="919"/>
      <c r="J31" s="919"/>
      <c r="K31" s="919"/>
      <c r="L31" s="919"/>
      <c r="M31" s="919"/>
      <c r="N31" s="920"/>
      <c r="O31" s="400" t="str">
        <f>IF(Q31=0," ",SUM(P31/Q31))</f>
        <v xml:space="preserve"> </v>
      </c>
      <c r="P31" s="401" t="str">
        <f>IF(Q31=0," ",COUNTIFS('Patient Collection'!O31:AH31,"1",'Patient Collection'!O33:AH33,"2"))</f>
        <v xml:space="preserve"> </v>
      </c>
      <c r="Q31" s="402">
        <f>SUM(P29)</f>
        <v>0</v>
      </c>
    </row>
    <row r="32" spans="1:32" x14ac:dyDescent="0.2">
      <c r="A32" s="60"/>
      <c r="B32" s="878"/>
      <c r="C32" s="918" t="s">
        <v>220</v>
      </c>
      <c r="D32" s="919"/>
      <c r="E32" s="919"/>
      <c r="F32" s="919"/>
      <c r="G32" s="919"/>
      <c r="H32" s="919"/>
      <c r="I32" s="919"/>
      <c r="J32" s="919"/>
      <c r="K32" s="919"/>
      <c r="L32" s="919"/>
      <c r="M32" s="919"/>
      <c r="N32" s="920"/>
      <c r="O32" s="400" t="str">
        <f>IF(Q32=0," ",SUM(P32/Q32))</f>
        <v xml:space="preserve"> </v>
      </c>
      <c r="P32" s="401" t="str">
        <f>IF(Q32=0," ",COUNTIFS('Patient Collection'!O31:AH31,"1",'Patient Collection'!O33:AH33,"3"))</f>
        <v xml:space="preserve"> </v>
      </c>
      <c r="Q32" s="402">
        <f>SUM(P29)</f>
        <v>0</v>
      </c>
    </row>
    <row r="33" spans="1:17" ht="13.5" thickBot="1" x14ac:dyDescent="0.25">
      <c r="A33" s="60"/>
      <c r="B33" s="878"/>
      <c r="C33" s="915" t="s">
        <v>593</v>
      </c>
      <c r="D33" s="916"/>
      <c r="E33" s="916"/>
      <c r="F33" s="916"/>
      <c r="G33" s="916"/>
      <c r="H33" s="916"/>
      <c r="I33" s="916"/>
      <c r="J33" s="916"/>
      <c r="K33" s="916"/>
      <c r="L33" s="916"/>
      <c r="M33" s="916"/>
      <c r="N33" s="917"/>
      <c r="O33" s="406" t="str">
        <f>IF(Q33=0," ",SUM(P33/Q33))</f>
        <v xml:space="preserve"> </v>
      </c>
      <c r="P33" s="407" t="str">
        <f>IF(Q33=0," ",COUNTIFS('Patient Collection'!O31:AH31,"1",'Patient Collection'!O33:AH33,"4"))</f>
        <v xml:space="preserve"> </v>
      </c>
      <c r="Q33" s="408">
        <f>SUM(P29)</f>
        <v>0</v>
      </c>
    </row>
    <row r="34" spans="1:17" x14ac:dyDescent="0.2">
      <c r="A34" s="60"/>
      <c r="B34" s="873">
        <v>3</v>
      </c>
      <c r="C34" s="691" t="s">
        <v>594</v>
      </c>
      <c r="D34" s="875"/>
      <c r="E34" s="875"/>
      <c r="F34" s="875"/>
      <c r="G34" s="875"/>
      <c r="H34" s="875"/>
      <c r="I34" s="875"/>
      <c r="J34" s="875"/>
      <c r="K34" s="875"/>
      <c r="L34" s="875"/>
      <c r="M34" s="875"/>
      <c r="N34" s="875"/>
      <c r="O34" s="83" t="str">
        <f>IF(Q34=0," ",SUM('Patient Collection'!AM41))</f>
        <v xml:space="preserve"> </v>
      </c>
      <c r="P34" s="84" t="str">
        <f>IF(Q34=0," ",SUM('Patient Collection'!AJ41))</f>
        <v xml:space="preserve"> </v>
      </c>
      <c r="Q34" s="85">
        <f>SUM('Patient Collection'!AL41)</f>
        <v>0</v>
      </c>
    </row>
    <row r="35" spans="1:17" x14ac:dyDescent="0.2">
      <c r="A35" s="60"/>
      <c r="B35" s="874"/>
      <c r="C35" s="689" t="s">
        <v>595</v>
      </c>
      <c r="D35" s="845"/>
      <c r="E35" s="845"/>
      <c r="F35" s="845"/>
      <c r="G35" s="845"/>
      <c r="H35" s="845"/>
      <c r="I35" s="845"/>
      <c r="J35" s="845"/>
      <c r="K35" s="845"/>
      <c r="L35" s="845"/>
      <c r="M35" s="845"/>
      <c r="N35" s="845"/>
      <c r="O35" s="86" t="str">
        <f>IF(Q35=0," ",SUM('Patient Collection'!AM34))</f>
        <v xml:space="preserve"> </v>
      </c>
      <c r="P35" s="87" t="str">
        <f>IF(Q35=0," ",SUM('Patient Collection'!AJ34))</f>
        <v xml:space="preserve"> </v>
      </c>
      <c r="Q35" s="88">
        <f>SUM('Patient Collection'!AL34)</f>
        <v>0</v>
      </c>
    </row>
    <row r="36" spans="1:17" x14ac:dyDescent="0.2">
      <c r="A36" s="60"/>
      <c r="B36" s="880">
        <v>3.1</v>
      </c>
      <c r="C36" s="462" t="s">
        <v>596</v>
      </c>
      <c r="D36" s="850"/>
      <c r="E36" s="850"/>
      <c r="F36" s="850"/>
      <c r="G36" s="850"/>
      <c r="H36" s="850"/>
      <c r="I36" s="850"/>
      <c r="J36" s="850"/>
      <c r="K36" s="850"/>
      <c r="L36" s="850"/>
      <c r="M36" s="850"/>
      <c r="N36" s="850"/>
      <c r="O36" s="86" t="str">
        <f>IF(Q36=0," ",SUM('Patient Collection'!AM36))</f>
        <v xml:space="preserve"> </v>
      </c>
      <c r="P36" s="87" t="str">
        <f>IF(Q36=0," ",SUM('Patient Collection'!AJ36))</f>
        <v xml:space="preserve"> </v>
      </c>
      <c r="Q36" s="88">
        <f>SUM('Patient Collection'!AL36)</f>
        <v>0</v>
      </c>
    </row>
    <row r="37" spans="1:17" ht="12.75" customHeight="1" x14ac:dyDescent="0.2">
      <c r="A37" s="60"/>
      <c r="B37" s="874"/>
      <c r="C37" s="462" t="s">
        <v>597</v>
      </c>
      <c r="D37" s="850"/>
      <c r="E37" s="850"/>
      <c r="F37" s="850"/>
      <c r="G37" s="850"/>
      <c r="H37" s="850"/>
      <c r="I37" s="850"/>
      <c r="J37" s="850"/>
      <c r="K37" s="850"/>
      <c r="L37" s="850"/>
      <c r="M37" s="850"/>
      <c r="N37" s="850"/>
      <c r="O37" s="86" t="str">
        <f>IF(Q37=0," ",SUM('Patient Collection'!AM37))</f>
        <v xml:space="preserve"> </v>
      </c>
      <c r="P37" s="87" t="str">
        <f>IF(Q37=0," ",SUM('Patient Collection'!AJ37))</f>
        <v xml:space="preserve"> </v>
      </c>
      <c r="Q37" s="88">
        <f>SUM('Patient Collection'!AL37)</f>
        <v>0</v>
      </c>
    </row>
    <row r="38" spans="1:17" ht="12.75" customHeight="1" x14ac:dyDescent="0.2">
      <c r="A38" s="60"/>
      <c r="B38" s="874"/>
      <c r="C38" s="462" t="s">
        <v>598</v>
      </c>
      <c r="D38" s="850"/>
      <c r="E38" s="850"/>
      <c r="F38" s="850"/>
      <c r="G38" s="850"/>
      <c r="H38" s="850"/>
      <c r="I38" s="850"/>
      <c r="J38" s="850"/>
      <c r="K38" s="850"/>
      <c r="L38" s="850"/>
      <c r="M38" s="850"/>
      <c r="N38" s="850"/>
      <c r="O38" s="86" t="str">
        <f>IF(Q38=0," ",SUM('Patient Collection'!AM38))</f>
        <v xml:space="preserve"> </v>
      </c>
      <c r="P38" s="87" t="str">
        <f>IF(Q38=0," ",SUM('Patient Collection'!AJ38))</f>
        <v xml:space="preserve"> </v>
      </c>
      <c r="Q38" s="88">
        <f>SUM('Patient Collection'!AL38)</f>
        <v>0</v>
      </c>
    </row>
    <row r="39" spans="1:17" ht="25.5" customHeight="1" x14ac:dyDescent="0.2">
      <c r="A39" s="60"/>
      <c r="B39" s="874"/>
      <c r="C39" s="462" t="s">
        <v>599</v>
      </c>
      <c r="D39" s="850"/>
      <c r="E39" s="850"/>
      <c r="F39" s="850"/>
      <c r="G39" s="850"/>
      <c r="H39" s="850"/>
      <c r="I39" s="850"/>
      <c r="J39" s="850"/>
      <c r="K39" s="850"/>
      <c r="L39" s="850"/>
      <c r="M39" s="850"/>
      <c r="N39" s="850"/>
      <c r="O39" s="86" t="str">
        <f>IF(Q39=0," ",SUM('Patient Collection'!AM39))</f>
        <v xml:space="preserve"> </v>
      </c>
      <c r="P39" s="87" t="str">
        <f>IF(Q39=0," ",SUM('Patient Collection'!AJ39))</f>
        <v xml:space="preserve"> </v>
      </c>
      <c r="Q39" s="88">
        <f>SUM('Patient Collection'!AL39)</f>
        <v>0</v>
      </c>
    </row>
    <row r="40" spans="1:17" ht="13.5" customHeight="1" thickBot="1" x14ac:dyDescent="0.25">
      <c r="A40" s="60"/>
      <c r="B40" s="882"/>
      <c r="C40" s="892" t="s">
        <v>600</v>
      </c>
      <c r="D40" s="893"/>
      <c r="E40" s="893"/>
      <c r="F40" s="893"/>
      <c r="G40" s="893"/>
      <c r="H40" s="893"/>
      <c r="I40" s="893"/>
      <c r="J40" s="893"/>
      <c r="K40" s="893"/>
      <c r="L40" s="893"/>
      <c r="M40" s="893"/>
      <c r="N40" s="893"/>
      <c r="O40" s="99" t="str">
        <f>IF(Q40=0," ",SUM('Patient Collection'!AM40))</f>
        <v xml:space="preserve"> </v>
      </c>
      <c r="P40" s="100" t="str">
        <f>IF(Q40=0," ",SUM('Patient Collection'!AJ40))</f>
        <v xml:space="preserve"> </v>
      </c>
      <c r="Q40" s="101">
        <f>SUM('Patient Collection'!AL40)</f>
        <v>0</v>
      </c>
    </row>
    <row r="41" spans="1:17" x14ac:dyDescent="0.2">
      <c r="A41" s="60"/>
      <c r="B41" s="92">
        <v>4</v>
      </c>
      <c r="C41" s="682" t="s">
        <v>469</v>
      </c>
      <c r="D41" s="872"/>
      <c r="E41" s="872"/>
      <c r="F41" s="872"/>
      <c r="G41" s="872"/>
      <c r="H41" s="872"/>
      <c r="I41" s="872"/>
      <c r="J41" s="872"/>
      <c r="K41" s="872"/>
      <c r="L41" s="872"/>
      <c r="M41" s="872"/>
      <c r="N41" s="872"/>
      <c r="O41" s="391" t="str">
        <f>IF(Q41=0," ",SUM('Patient Collection'!AM42))</f>
        <v xml:space="preserve"> </v>
      </c>
      <c r="P41" s="392" t="str">
        <f>IF(Q41=0," ",SUM('Patient Collection'!AJ42))</f>
        <v xml:space="preserve"> </v>
      </c>
      <c r="Q41" s="393">
        <f>SUM('Patient Collection'!AL42)</f>
        <v>0</v>
      </c>
    </row>
    <row r="42" spans="1:17" ht="25.5" customHeight="1" thickBot="1" x14ac:dyDescent="0.25">
      <c r="A42" s="60"/>
      <c r="B42" s="93">
        <v>4.0999999999999996</v>
      </c>
      <c r="C42" s="924" t="s">
        <v>470</v>
      </c>
      <c r="D42" s="925"/>
      <c r="E42" s="925"/>
      <c r="F42" s="925"/>
      <c r="G42" s="925"/>
      <c r="H42" s="925"/>
      <c r="I42" s="925"/>
      <c r="J42" s="925"/>
      <c r="K42" s="925"/>
      <c r="L42" s="925"/>
      <c r="M42" s="925"/>
      <c r="N42" s="925"/>
      <c r="O42" s="79" t="str">
        <f>IF(Q42=0," ",SUM('Patient Collection'!AM43))</f>
        <v xml:space="preserve"> </v>
      </c>
      <c r="P42" s="80" t="str">
        <f>IF(Q42=0," ",SUM('Patient Collection'!AJ43))</f>
        <v xml:space="preserve"> </v>
      </c>
      <c r="Q42" s="81">
        <f>SUM('Patient Collection'!AL43)</f>
        <v>0</v>
      </c>
    </row>
    <row r="43" spans="1:17" ht="25.5" customHeight="1" x14ac:dyDescent="0.2">
      <c r="A43" s="60"/>
      <c r="B43" s="82">
        <v>5</v>
      </c>
      <c r="C43" s="691" t="s">
        <v>601</v>
      </c>
      <c r="D43" s="875"/>
      <c r="E43" s="875"/>
      <c r="F43" s="875"/>
      <c r="G43" s="875"/>
      <c r="H43" s="875"/>
      <c r="I43" s="875"/>
      <c r="J43" s="875"/>
      <c r="K43" s="875"/>
      <c r="L43" s="875"/>
      <c r="M43" s="875"/>
      <c r="N43" s="875"/>
      <c r="O43" s="83" t="str">
        <f>IF(Q43=0," ",SUM('Patient Collection'!AM45))</f>
        <v xml:space="preserve"> </v>
      </c>
      <c r="P43" s="84" t="str">
        <f>IF(Q43=0," ",SUM('Patient Collection'!AJ45))</f>
        <v xml:space="preserve"> </v>
      </c>
      <c r="Q43" s="85">
        <f>SUM('Patient Collection'!AL45)</f>
        <v>0</v>
      </c>
    </row>
    <row r="44" spans="1:17" ht="25.5" customHeight="1" x14ac:dyDescent="0.2">
      <c r="A44" s="60"/>
      <c r="B44" s="880">
        <v>5.0999999999999996</v>
      </c>
      <c r="C44" s="462" t="s">
        <v>666</v>
      </c>
      <c r="D44" s="850"/>
      <c r="E44" s="850"/>
      <c r="F44" s="850"/>
      <c r="G44" s="850"/>
      <c r="H44" s="850"/>
      <c r="I44" s="850"/>
      <c r="J44" s="850"/>
      <c r="K44" s="850"/>
      <c r="L44" s="850"/>
      <c r="M44" s="850"/>
      <c r="N44" s="850"/>
      <c r="O44" s="94" t="str">
        <f>IF(Q44=0," ",SUM('Patient Collection'!AM47))</f>
        <v xml:space="preserve"> </v>
      </c>
      <c r="P44" s="95" t="str">
        <f>IF(Q44=0," ",SUM('Patient Collection'!AJ47))</f>
        <v xml:space="preserve"> </v>
      </c>
      <c r="Q44" s="96">
        <f>SUM('Patient Collection'!AL47)</f>
        <v>0</v>
      </c>
    </row>
    <row r="45" spans="1:17" ht="12.75" customHeight="1" x14ac:dyDescent="0.2">
      <c r="A45" s="60"/>
      <c r="B45" s="881"/>
      <c r="C45" s="462" t="s">
        <v>602</v>
      </c>
      <c r="D45" s="850"/>
      <c r="E45" s="850"/>
      <c r="F45" s="850"/>
      <c r="G45" s="850"/>
      <c r="H45" s="850"/>
      <c r="I45" s="850"/>
      <c r="J45" s="850"/>
      <c r="K45" s="850"/>
      <c r="L45" s="850"/>
      <c r="M45" s="850"/>
      <c r="N45" s="850"/>
      <c r="O45" s="94" t="str">
        <f>IF(Q45=0," ",SUM('Patient Collection'!AM48))</f>
        <v xml:space="preserve"> </v>
      </c>
      <c r="P45" s="95" t="str">
        <f>IF(Q45=0," ",SUM('Patient Collection'!AJ48))</f>
        <v xml:space="preserve"> </v>
      </c>
      <c r="Q45" s="96">
        <f>SUM('Patient Collection'!AL48)</f>
        <v>0</v>
      </c>
    </row>
    <row r="46" spans="1:17" x14ac:dyDescent="0.2">
      <c r="A46" s="60"/>
      <c r="B46" s="97">
        <v>5.2</v>
      </c>
      <c r="C46" s="689" t="s">
        <v>603</v>
      </c>
      <c r="D46" s="845"/>
      <c r="E46" s="845"/>
      <c r="F46" s="845"/>
      <c r="G46" s="845"/>
      <c r="H46" s="845"/>
      <c r="I46" s="845"/>
      <c r="J46" s="845"/>
      <c r="K46" s="845"/>
      <c r="L46" s="845"/>
      <c r="M46" s="845"/>
      <c r="N46" s="845"/>
      <c r="O46" s="86" t="str">
        <f>IF(Q46=0," ",SUM('Patient Collection'!AM49))</f>
        <v xml:space="preserve"> </v>
      </c>
      <c r="P46" s="87" t="str">
        <f>IF(Q46=0," ",SUM('Patient Collection'!AJ49))</f>
        <v xml:space="preserve"> </v>
      </c>
      <c r="Q46" s="88">
        <f>SUM('Patient Collection'!AL49)</f>
        <v>0</v>
      </c>
    </row>
    <row r="47" spans="1:17" ht="25.5" customHeight="1" thickBot="1" x14ac:dyDescent="0.25">
      <c r="A47" s="60"/>
      <c r="B47" s="98">
        <v>5.3</v>
      </c>
      <c r="C47" s="592" t="s">
        <v>607</v>
      </c>
      <c r="D47" s="926"/>
      <c r="E47" s="926"/>
      <c r="F47" s="926"/>
      <c r="G47" s="926"/>
      <c r="H47" s="926"/>
      <c r="I47" s="926"/>
      <c r="J47" s="926"/>
      <c r="K47" s="926"/>
      <c r="L47" s="926"/>
      <c r="M47" s="926"/>
      <c r="N47" s="926"/>
      <c r="O47" s="89" t="str">
        <f>IF(Q47=0," ",SUM('Patient Collection'!AM50))</f>
        <v xml:space="preserve"> </v>
      </c>
      <c r="P47" s="90" t="str">
        <f>IF(Q47=0," ",SUM('Patient Collection'!AJ50))</f>
        <v xml:space="preserve"> </v>
      </c>
      <c r="Q47" s="91">
        <f>SUM('Patient Collection'!AL50)</f>
        <v>0</v>
      </c>
    </row>
    <row r="48" spans="1:17" ht="13.5" thickBot="1" x14ac:dyDescent="0.25">
      <c r="A48" s="60"/>
      <c r="B48" s="857" t="s">
        <v>199</v>
      </c>
      <c r="C48" s="858"/>
      <c r="D48" s="858"/>
      <c r="E48" s="858"/>
      <c r="F48" s="858"/>
      <c r="G48" s="858"/>
      <c r="H48" s="858"/>
      <c r="I48" s="858"/>
      <c r="J48" s="858"/>
      <c r="K48" s="858"/>
      <c r="L48" s="858"/>
      <c r="M48" s="858"/>
      <c r="N48" s="858"/>
      <c r="O48" s="858"/>
      <c r="P48" s="858"/>
      <c r="Q48" s="859"/>
    </row>
    <row r="49" spans="1:20" x14ac:dyDescent="0.2">
      <c r="A49" s="60"/>
      <c r="B49" s="92">
        <v>6</v>
      </c>
      <c r="C49" s="682" t="s">
        <v>476</v>
      </c>
      <c r="D49" s="872"/>
      <c r="E49" s="872"/>
      <c r="F49" s="872"/>
      <c r="G49" s="872"/>
      <c r="H49" s="872"/>
      <c r="I49" s="872"/>
      <c r="J49" s="872"/>
      <c r="K49" s="872"/>
      <c r="L49" s="872"/>
      <c r="M49" s="872"/>
      <c r="N49" s="872"/>
      <c r="O49" s="73" t="str">
        <f>IF(Q49=0," ",SUM('Patient Collection'!AM53))</f>
        <v xml:space="preserve"> </v>
      </c>
      <c r="P49" s="74" t="str">
        <f>IF(Q49=0," ",SUM('Patient Collection'!AJ53))</f>
        <v xml:space="preserve"> </v>
      </c>
      <c r="Q49" s="75">
        <f>SUM('Patient Collection'!AL53)</f>
        <v>0</v>
      </c>
    </row>
    <row r="50" spans="1:20" ht="25.5" customHeight="1" x14ac:dyDescent="0.2">
      <c r="A50" s="60"/>
      <c r="B50" s="877">
        <v>6.1</v>
      </c>
      <c r="C50" s="460" t="s">
        <v>669</v>
      </c>
      <c r="D50" s="891"/>
      <c r="E50" s="891"/>
      <c r="F50" s="891"/>
      <c r="G50" s="891"/>
      <c r="H50" s="891"/>
      <c r="I50" s="891"/>
      <c r="J50" s="891"/>
      <c r="K50" s="891"/>
      <c r="L50" s="891"/>
      <c r="M50" s="891"/>
      <c r="N50" s="891"/>
      <c r="O50" s="76" t="str">
        <f>IF(Q50=0," ",SUM('Patient Collection'!AM55))</f>
        <v xml:space="preserve"> </v>
      </c>
      <c r="P50" s="77" t="str">
        <f>IF(Q50=0," ",SUM('Patient Collection'!AJ55))</f>
        <v xml:space="preserve"> </v>
      </c>
      <c r="Q50" s="78">
        <f>SUM('Patient Collection'!AL55)</f>
        <v>0</v>
      </c>
      <c r="T50" s="1"/>
    </row>
    <row r="51" spans="1:20" ht="38.25" customHeight="1" x14ac:dyDescent="0.2">
      <c r="A51" s="60"/>
      <c r="B51" s="878"/>
      <c r="C51" s="460" t="s">
        <v>477</v>
      </c>
      <c r="D51" s="891"/>
      <c r="E51" s="891"/>
      <c r="F51" s="891"/>
      <c r="G51" s="891"/>
      <c r="H51" s="891"/>
      <c r="I51" s="891"/>
      <c r="J51" s="891"/>
      <c r="K51" s="891"/>
      <c r="L51" s="891"/>
      <c r="M51" s="891"/>
      <c r="N51" s="891"/>
      <c r="O51" s="76" t="str">
        <f>IF(Q51=0," ",SUM('Patient Collection'!AM61))</f>
        <v xml:space="preserve"> </v>
      </c>
      <c r="P51" s="77" t="str">
        <f>IF(Q51=0," ",SUM('Patient Collection'!AJ61))</f>
        <v xml:space="preserve"> </v>
      </c>
      <c r="Q51" s="78">
        <f>SUM('Patient Collection'!AL61)</f>
        <v>0</v>
      </c>
      <c r="T51" s="1"/>
    </row>
    <row r="52" spans="1:20" ht="25.5" customHeight="1" thickBot="1" x14ac:dyDescent="0.25">
      <c r="A52" s="60"/>
      <c r="B52" s="879"/>
      <c r="C52" s="696" t="s">
        <v>604</v>
      </c>
      <c r="D52" s="842"/>
      <c r="E52" s="842"/>
      <c r="F52" s="842"/>
      <c r="G52" s="842"/>
      <c r="H52" s="842"/>
      <c r="I52" s="842"/>
      <c r="J52" s="842"/>
      <c r="K52" s="842"/>
      <c r="L52" s="842"/>
      <c r="M52" s="842"/>
      <c r="N52" s="842"/>
      <c r="O52" s="79" t="str">
        <f>IF(Q52=0," ",SUM('Patient Collection'!AM62))</f>
        <v xml:space="preserve"> </v>
      </c>
      <c r="P52" s="80" t="str">
        <f>IF(Q52=0," ",SUM('Patient Collection'!AJ62))</f>
        <v xml:space="preserve"> </v>
      </c>
      <c r="Q52" s="81">
        <f>SUM('Patient Collection'!AL62)</f>
        <v>0</v>
      </c>
      <c r="T52" s="1"/>
    </row>
    <row r="53" spans="1:20" ht="13.5" thickBot="1" x14ac:dyDescent="0.25">
      <c r="A53" s="60"/>
      <c r="B53" s="863" t="s">
        <v>200</v>
      </c>
      <c r="C53" s="864"/>
      <c r="D53" s="864"/>
      <c r="E53" s="864"/>
      <c r="F53" s="864"/>
      <c r="G53" s="864"/>
      <c r="H53" s="864"/>
      <c r="I53" s="864"/>
      <c r="J53" s="864"/>
      <c r="K53" s="864"/>
      <c r="L53" s="864"/>
      <c r="M53" s="864"/>
      <c r="N53" s="864"/>
      <c r="O53" s="864"/>
      <c r="P53" s="864"/>
      <c r="Q53" s="865"/>
    </row>
    <row r="54" spans="1:20" ht="25.5" customHeight="1" x14ac:dyDescent="0.2">
      <c r="A54" s="60"/>
      <c r="B54" s="873">
        <v>7</v>
      </c>
      <c r="C54" s="883" t="s">
        <v>667</v>
      </c>
      <c r="D54" s="884"/>
      <c r="E54" s="884"/>
      <c r="F54" s="884"/>
      <c r="G54" s="884"/>
      <c r="H54" s="884"/>
      <c r="I54" s="884"/>
      <c r="J54" s="884"/>
      <c r="K54" s="884"/>
      <c r="L54" s="884"/>
      <c r="M54" s="884"/>
      <c r="N54" s="885"/>
      <c r="O54" s="329" t="str">
        <f>IF(Q54=0," ",SUM('Patient Collection'!AM69))</f>
        <v xml:space="preserve"> </v>
      </c>
      <c r="P54" s="330" t="str">
        <f>IF(Q54=0," ",SUM('Patient Collection'!AJ69))</f>
        <v xml:space="preserve"> </v>
      </c>
      <c r="Q54" s="331">
        <f>SUM('Patient Collection'!AL69)</f>
        <v>0</v>
      </c>
    </row>
    <row r="55" spans="1:20" x14ac:dyDescent="0.2">
      <c r="A55" s="60"/>
      <c r="B55" s="881"/>
      <c r="C55" s="936" t="s">
        <v>206</v>
      </c>
      <c r="D55" s="844"/>
      <c r="E55" s="844"/>
      <c r="F55" s="844"/>
      <c r="G55" s="844"/>
      <c r="H55" s="844"/>
      <c r="I55" s="844"/>
      <c r="J55" s="844"/>
      <c r="K55" s="844"/>
      <c r="L55" s="844"/>
      <c r="M55" s="844"/>
      <c r="N55" s="844"/>
      <c r="O55" s="394" t="str">
        <f>IF(Q55=0," ",SUM('Patient Collection'!AM65))</f>
        <v xml:space="preserve"> </v>
      </c>
      <c r="P55" s="395" t="str">
        <f>IF(Q55=0," ",SUM('Patient Collection'!AJ65))</f>
        <v xml:space="preserve"> </v>
      </c>
      <c r="Q55" s="396">
        <f>SUM('Patient Collection'!AL65)</f>
        <v>0</v>
      </c>
      <c r="S55" s="1"/>
    </row>
    <row r="56" spans="1:20" x14ac:dyDescent="0.2">
      <c r="A56" s="60"/>
      <c r="B56" s="846">
        <v>7.1</v>
      </c>
      <c r="C56" s="462" t="s">
        <v>685</v>
      </c>
      <c r="D56" s="850"/>
      <c r="E56" s="850"/>
      <c r="F56" s="850"/>
      <c r="G56" s="850"/>
      <c r="H56" s="850"/>
      <c r="I56" s="850"/>
      <c r="J56" s="850"/>
      <c r="K56" s="850"/>
      <c r="L56" s="850"/>
      <c r="M56" s="850"/>
      <c r="N56" s="850"/>
      <c r="O56" s="86" t="str">
        <f>IF(Q56=0," ",SUM('Patient Collection'!AM67))</f>
        <v xml:space="preserve"> </v>
      </c>
      <c r="P56" s="87" t="str">
        <f>IF(Q56=0," ",SUM('Patient Collection'!AJ67))</f>
        <v xml:space="preserve"> </v>
      </c>
      <c r="Q56" s="88">
        <f>SUM('Patient Collection'!AL67)</f>
        <v>0</v>
      </c>
    </row>
    <row r="57" spans="1:20" ht="13.5" thickBot="1" x14ac:dyDescent="0.25">
      <c r="A57" s="60"/>
      <c r="B57" s="847"/>
      <c r="C57" s="892" t="s">
        <v>638</v>
      </c>
      <c r="D57" s="893"/>
      <c r="E57" s="893"/>
      <c r="F57" s="893"/>
      <c r="G57" s="893"/>
      <c r="H57" s="893"/>
      <c r="I57" s="893"/>
      <c r="J57" s="893"/>
      <c r="K57" s="893"/>
      <c r="L57" s="893"/>
      <c r="M57" s="893"/>
      <c r="N57" s="893"/>
      <c r="O57" s="99" t="str">
        <f>IF(Q57=0," ",SUM('Patient Collection'!AM68))</f>
        <v xml:space="preserve"> </v>
      </c>
      <c r="P57" s="100" t="str">
        <f>IF(Q57=0," ",SUM('Patient Collection'!AJ68))</f>
        <v xml:space="preserve"> </v>
      </c>
      <c r="Q57" s="101">
        <f>SUM('Patient Collection'!AL68)</f>
        <v>0</v>
      </c>
    </row>
    <row r="58" spans="1:20" ht="13.5" thickBot="1" x14ac:dyDescent="0.25">
      <c r="A58" s="60"/>
      <c r="B58" s="857" t="s">
        <v>201</v>
      </c>
      <c r="C58" s="858"/>
      <c r="D58" s="858"/>
      <c r="E58" s="858"/>
      <c r="F58" s="858"/>
      <c r="G58" s="858"/>
      <c r="H58" s="858"/>
      <c r="I58" s="858"/>
      <c r="J58" s="858"/>
      <c r="K58" s="858"/>
      <c r="L58" s="858"/>
      <c r="M58" s="858"/>
      <c r="N58" s="858"/>
      <c r="O58" s="858"/>
      <c r="P58" s="858"/>
      <c r="Q58" s="859"/>
    </row>
    <row r="59" spans="1:20" x14ac:dyDescent="0.2">
      <c r="A59" s="60"/>
      <c r="B59" s="92">
        <v>8</v>
      </c>
      <c r="C59" s="682" t="s">
        <v>210</v>
      </c>
      <c r="D59" s="872"/>
      <c r="E59" s="872"/>
      <c r="F59" s="872"/>
      <c r="G59" s="872"/>
      <c r="H59" s="872"/>
      <c r="I59" s="872"/>
      <c r="J59" s="872"/>
      <c r="K59" s="872"/>
      <c r="L59" s="872"/>
      <c r="M59" s="872"/>
      <c r="N59" s="872"/>
      <c r="O59" s="73" t="str">
        <f>IF(Q59=0," ",SUM('Patient Collection'!AM71))</f>
        <v xml:space="preserve"> </v>
      </c>
      <c r="P59" s="74" t="str">
        <f>IF(Q59=0," ",SUM('Patient Collection'!AJ71))</f>
        <v xml:space="preserve"> </v>
      </c>
      <c r="Q59" s="75">
        <f>SUM('Patient Collection'!AL71)</f>
        <v>0</v>
      </c>
    </row>
    <row r="60" spans="1:20" x14ac:dyDescent="0.2">
      <c r="A60" s="60"/>
      <c r="B60" s="877">
        <v>8.1</v>
      </c>
      <c r="C60" s="894" t="s">
        <v>608</v>
      </c>
      <c r="D60" s="895"/>
      <c r="E60" s="895"/>
      <c r="F60" s="895"/>
      <c r="G60" s="895"/>
      <c r="H60" s="895"/>
      <c r="I60" s="895"/>
      <c r="J60" s="895"/>
      <c r="K60" s="895"/>
      <c r="L60" s="895"/>
      <c r="M60" s="895"/>
      <c r="N60" s="896"/>
      <c r="O60" s="76" t="str">
        <f>IF(Q60=0," ",SUM('Patient Collection'!AM89))</f>
        <v xml:space="preserve"> </v>
      </c>
      <c r="P60" s="77" t="str">
        <f>IF(Q60=0," ",SUM('Patient Collection'!AJ89))</f>
        <v xml:space="preserve"> </v>
      </c>
      <c r="Q60" s="78">
        <f>SUM('Patient Collection'!AL89)</f>
        <v>0</v>
      </c>
    </row>
    <row r="61" spans="1:20" x14ac:dyDescent="0.2">
      <c r="A61" s="60"/>
      <c r="B61" s="878"/>
      <c r="C61" s="460" t="s">
        <v>473</v>
      </c>
      <c r="D61" s="891"/>
      <c r="E61" s="891"/>
      <c r="F61" s="891"/>
      <c r="G61" s="891"/>
      <c r="H61" s="891"/>
      <c r="I61" s="891"/>
      <c r="J61" s="891"/>
      <c r="K61" s="891"/>
      <c r="L61" s="891"/>
      <c r="M61" s="891"/>
      <c r="N61" s="891"/>
      <c r="O61" s="76" t="str">
        <f>IF(Q61=0," ",SUM('Patient Collection'!AM74))</f>
        <v xml:space="preserve"> </v>
      </c>
      <c r="P61" s="77" t="str">
        <f>IF(Q61=0," ",SUM('Patient Collection'!AJ74))</f>
        <v xml:space="preserve"> </v>
      </c>
      <c r="Q61" s="78">
        <f>SUM('Patient Collection'!AL74)</f>
        <v>0</v>
      </c>
    </row>
    <row r="62" spans="1:20" x14ac:dyDescent="0.2">
      <c r="A62" s="60"/>
      <c r="B62" s="878"/>
      <c r="C62" s="460" t="s">
        <v>474</v>
      </c>
      <c r="D62" s="891"/>
      <c r="E62" s="891"/>
      <c r="F62" s="891"/>
      <c r="G62" s="891"/>
      <c r="H62" s="891"/>
      <c r="I62" s="891"/>
      <c r="J62" s="891"/>
      <c r="K62" s="891"/>
      <c r="L62" s="891"/>
      <c r="M62" s="891"/>
      <c r="N62" s="891"/>
      <c r="O62" s="76" t="str">
        <f>IF(Q62=0," ",SUM('Patient Collection'!AM75))</f>
        <v xml:space="preserve"> </v>
      </c>
      <c r="P62" s="77" t="str">
        <f>IF(Q62=0," ",SUM('Patient Collection'!AJ75))</f>
        <v xml:space="preserve"> </v>
      </c>
      <c r="Q62" s="78">
        <f>SUM('Patient Collection'!AL75)</f>
        <v>0</v>
      </c>
    </row>
    <row r="63" spans="1:20" x14ac:dyDescent="0.2">
      <c r="A63" s="60"/>
      <c r="B63" s="878"/>
      <c r="C63" s="460" t="s">
        <v>475</v>
      </c>
      <c r="D63" s="891"/>
      <c r="E63" s="891"/>
      <c r="F63" s="891"/>
      <c r="G63" s="891"/>
      <c r="H63" s="891"/>
      <c r="I63" s="891"/>
      <c r="J63" s="891"/>
      <c r="K63" s="891"/>
      <c r="L63" s="891"/>
      <c r="M63" s="891"/>
      <c r="N63" s="891"/>
      <c r="O63" s="76" t="str">
        <f>IF(Q63=0," ",SUM('Patient Collection'!AM76))</f>
        <v xml:space="preserve"> </v>
      </c>
      <c r="P63" s="77" t="str">
        <f>IF(Q63=0," ",SUM('Patient Collection'!AJ76))</f>
        <v xml:space="preserve"> </v>
      </c>
      <c r="Q63" s="78">
        <f>SUM('Patient Collection'!AL76)</f>
        <v>0</v>
      </c>
    </row>
    <row r="64" spans="1:20" x14ac:dyDescent="0.2">
      <c r="A64" s="60"/>
      <c r="B64" s="878"/>
      <c r="C64" s="460" t="s">
        <v>517</v>
      </c>
      <c r="D64" s="891"/>
      <c r="E64" s="891"/>
      <c r="F64" s="891"/>
      <c r="G64" s="891"/>
      <c r="H64" s="891"/>
      <c r="I64" s="891"/>
      <c r="J64" s="891"/>
      <c r="K64" s="891"/>
      <c r="L64" s="891"/>
      <c r="M64" s="891"/>
      <c r="N64" s="891"/>
      <c r="O64" s="76" t="str">
        <f>IF(Q64=0," ",SUM('Patient Collection'!AM77))</f>
        <v xml:space="preserve"> </v>
      </c>
      <c r="P64" s="77" t="str">
        <f>IF(Q64=0," ",SUM('Patient Collection'!AJ77))</f>
        <v xml:space="preserve"> </v>
      </c>
      <c r="Q64" s="78">
        <f>SUM('Patient Collection'!AL77)</f>
        <v>0</v>
      </c>
    </row>
    <row r="65" spans="1:17" x14ac:dyDescent="0.2">
      <c r="A65" s="60"/>
      <c r="B65" s="878"/>
      <c r="C65" s="711" t="s">
        <v>516</v>
      </c>
      <c r="D65" s="890"/>
      <c r="E65" s="890"/>
      <c r="F65" s="890"/>
      <c r="G65" s="890"/>
      <c r="H65" s="890"/>
      <c r="I65" s="890"/>
      <c r="J65" s="890"/>
      <c r="K65" s="890"/>
      <c r="L65" s="890"/>
      <c r="M65" s="890"/>
      <c r="N65" s="890"/>
      <c r="O65" s="400" t="str">
        <f>IF(Q65=0," ",SUM('Patient Collection'!AM79))</f>
        <v xml:space="preserve"> </v>
      </c>
      <c r="P65" s="401" t="str">
        <f>IF(Q65=0," ",SUM('Patient Collection'!AJ79))</f>
        <v xml:space="preserve"> </v>
      </c>
      <c r="Q65" s="402">
        <f>SUM('Patient Collection'!AL79)</f>
        <v>0</v>
      </c>
    </row>
    <row r="66" spans="1:17" x14ac:dyDescent="0.2">
      <c r="A66" s="60"/>
      <c r="B66" s="878"/>
      <c r="C66" s="711" t="s">
        <v>518</v>
      </c>
      <c r="D66" s="890"/>
      <c r="E66" s="890"/>
      <c r="F66" s="890"/>
      <c r="G66" s="890"/>
      <c r="H66" s="890"/>
      <c r="I66" s="890"/>
      <c r="J66" s="890"/>
      <c r="K66" s="890"/>
      <c r="L66" s="890"/>
      <c r="M66" s="890"/>
      <c r="N66" s="890"/>
      <c r="O66" s="400" t="str">
        <f>IF(Q66=0," ",SUM('Patient Collection'!AM80))</f>
        <v xml:space="preserve"> </v>
      </c>
      <c r="P66" s="401" t="str">
        <f>IF(Q66=0," ",SUM('Patient Collection'!AJ80))</f>
        <v xml:space="preserve"> </v>
      </c>
      <c r="Q66" s="402">
        <f>SUM('Patient Collection'!AL80)</f>
        <v>0</v>
      </c>
    </row>
    <row r="67" spans="1:17" x14ac:dyDescent="0.2">
      <c r="A67" s="60"/>
      <c r="B67" s="878"/>
      <c r="C67" s="711" t="s">
        <v>519</v>
      </c>
      <c r="D67" s="890"/>
      <c r="E67" s="890"/>
      <c r="F67" s="890"/>
      <c r="G67" s="890"/>
      <c r="H67" s="890"/>
      <c r="I67" s="890"/>
      <c r="J67" s="890"/>
      <c r="K67" s="890"/>
      <c r="L67" s="890"/>
      <c r="M67" s="890"/>
      <c r="N67" s="890"/>
      <c r="O67" s="400" t="str">
        <f>IF(Q67=0," ",SUM('Patient Collection'!AM81))</f>
        <v xml:space="preserve"> </v>
      </c>
      <c r="P67" s="401" t="str">
        <f>IF(Q67=0," ",SUM('Patient Collection'!AJ81))</f>
        <v xml:space="preserve"> </v>
      </c>
      <c r="Q67" s="402">
        <f>SUM('Patient Collection'!AL81)</f>
        <v>0</v>
      </c>
    </row>
    <row r="68" spans="1:17" x14ac:dyDescent="0.2">
      <c r="A68" s="60"/>
      <c r="B68" s="878"/>
      <c r="C68" s="711" t="s">
        <v>520</v>
      </c>
      <c r="D68" s="890"/>
      <c r="E68" s="890"/>
      <c r="F68" s="890"/>
      <c r="G68" s="890"/>
      <c r="H68" s="890"/>
      <c r="I68" s="890"/>
      <c r="J68" s="890"/>
      <c r="K68" s="890"/>
      <c r="L68" s="890"/>
      <c r="M68" s="890"/>
      <c r="N68" s="890"/>
      <c r="O68" s="400" t="str">
        <f>IF(Q68=0," ",SUM('Patient Collection'!AM82))</f>
        <v xml:space="preserve"> </v>
      </c>
      <c r="P68" s="401" t="str">
        <f>IF(Q68=0," ",SUM('Patient Collection'!AJ82))</f>
        <v xml:space="preserve"> </v>
      </c>
      <c r="Q68" s="402">
        <f>SUM('Patient Collection'!AL82)</f>
        <v>0</v>
      </c>
    </row>
    <row r="69" spans="1:17" x14ac:dyDescent="0.2">
      <c r="A69" s="60"/>
      <c r="B69" s="878"/>
      <c r="C69" s="711" t="s">
        <v>521</v>
      </c>
      <c r="D69" s="890"/>
      <c r="E69" s="890"/>
      <c r="F69" s="890"/>
      <c r="G69" s="890"/>
      <c r="H69" s="890"/>
      <c r="I69" s="890"/>
      <c r="J69" s="890"/>
      <c r="K69" s="890"/>
      <c r="L69" s="890"/>
      <c r="M69" s="890"/>
      <c r="N69" s="890"/>
      <c r="O69" s="400" t="str">
        <f>IF(Q69=0," ",SUM('Patient Collection'!AM83))</f>
        <v xml:space="preserve"> </v>
      </c>
      <c r="P69" s="401" t="str">
        <f>IF(Q69=0," ",SUM('Patient Collection'!AJ83))</f>
        <v xml:space="preserve"> </v>
      </c>
      <c r="Q69" s="402">
        <f>SUM('Patient Collection'!AL83)</f>
        <v>0</v>
      </c>
    </row>
    <row r="70" spans="1:17" x14ac:dyDescent="0.2">
      <c r="A70" s="60"/>
      <c r="B70" s="878"/>
      <c r="C70" s="460" t="s">
        <v>609</v>
      </c>
      <c r="D70" s="891"/>
      <c r="E70" s="891"/>
      <c r="F70" s="891"/>
      <c r="G70" s="891"/>
      <c r="H70" s="891"/>
      <c r="I70" s="891"/>
      <c r="J70" s="891"/>
      <c r="K70" s="891"/>
      <c r="L70" s="891"/>
      <c r="M70" s="891"/>
      <c r="N70" s="891"/>
      <c r="O70" s="76" t="str">
        <f>IF(Q70=0," ",SUM('Patient Collection'!AM84))</f>
        <v xml:space="preserve"> </v>
      </c>
      <c r="P70" s="77" t="str">
        <f>IF(Q70=0," ",SUM('Patient Collection'!AJ84))</f>
        <v xml:space="preserve"> </v>
      </c>
      <c r="Q70" s="78">
        <f>SUM('Patient Collection'!AL83)</f>
        <v>0</v>
      </c>
    </row>
    <row r="71" spans="1:17" x14ac:dyDescent="0.2">
      <c r="A71" s="60"/>
      <c r="B71" s="878"/>
      <c r="C71" s="460" t="s">
        <v>610</v>
      </c>
      <c r="D71" s="891"/>
      <c r="E71" s="891"/>
      <c r="F71" s="891"/>
      <c r="G71" s="891"/>
      <c r="H71" s="891"/>
      <c r="I71" s="891"/>
      <c r="J71" s="891"/>
      <c r="K71" s="891"/>
      <c r="L71" s="891"/>
      <c r="M71" s="891"/>
      <c r="N71" s="891"/>
      <c r="O71" s="76" t="str">
        <f>IF(Q71=0," ",SUM('Patient Collection'!AM85))</f>
        <v xml:space="preserve"> </v>
      </c>
      <c r="P71" s="77" t="str">
        <f>IF(Q71=0," ",SUM('Patient Collection'!AJ85))</f>
        <v xml:space="preserve"> </v>
      </c>
      <c r="Q71" s="78">
        <f>SUM('Patient Collection'!AL84)</f>
        <v>0</v>
      </c>
    </row>
    <row r="72" spans="1:17" x14ac:dyDescent="0.2">
      <c r="A72" s="60"/>
      <c r="B72" s="878"/>
      <c r="C72" s="460" t="s">
        <v>611</v>
      </c>
      <c r="D72" s="891"/>
      <c r="E72" s="891"/>
      <c r="F72" s="891"/>
      <c r="G72" s="891"/>
      <c r="H72" s="891"/>
      <c r="I72" s="891"/>
      <c r="J72" s="891"/>
      <c r="K72" s="891"/>
      <c r="L72" s="891"/>
      <c r="M72" s="891"/>
      <c r="N72" s="891"/>
      <c r="O72" s="76" t="str">
        <f>IF(Q72=0," ",SUM('Patient Collection'!AM86))</f>
        <v xml:space="preserve"> </v>
      </c>
      <c r="P72" s="77" t="str">
        <f>IF(Q72=0," ",SUM('Patient Collection'!AJ86))</f>
        <v xml:space="preserve"> </v>
      </c>
      <c r="Q72" s="78">
        <f>SUM('Patient Collection'!AL85)</f>
        <v>0</v>
      </c>
    </row>
    <row r="73" spans="1:17" ht="25.5" customHeight="1" thickBot="1" x14ac:dyDescent="0.25">
      <c r="A73" s="60"/>
      <c r="B73" s="879"/>
      <c r="C73" s="696" t="s">
        <v>612</v>
      </c>
      <c r="D73" s="842"/>
      <c r="E73" s="842"/>
      <c r="F73" s="842"/>
      <c r="G73" s="842"/>
      <c r="H73" s="842"/>
      <c r="I73" s="842"/>
      <c r="J73" s="842"/>
      <c r="K73" s="842"/>
      <c r="L73" s="842"/>
      <c r="M73" s="842"/>
      <c r="N73" s="842"/>
      <c r="O73" s="79" t="str">
        <f>IF(Q73=0," ",SUM('Patient Collection'!AM87))</f>
        <v xml:space="preserve"> </v>
      </c>
      <c r="P73" s="80" t="str">
        <f>IF(Q73=0," ",SUM('Patient Collection'!AJ87))</f>
        <v xml:space="preserve"> </v>
      </c>
      <c r="Q73" s="81">
        <f>SUM('Patient Collection'!AL86)</f>
        <v>0</v>
      </c>
    </row>
    <row r="74" spans="1:17" ht="13.5" thickBot="1" x14ac:dyDescent="0.25">
      <c r="A74" s="60"/>
      <c r="B74" s="860" t="s">
        <v>443</v>
      </c>
      <c r="C74" s="861"/>
      <c r="D74" s="861"/>
      <c r="E74" s="861"/>
      <c r="F74" s="861"/>
      <c r="G74" s="861"/>
      <c r="H74" s="861"/>
      <c r="I74" s="861"/>
      <c r="J74" s="861"/>
      <c r="K74" s="861"/>
      <c r="L74" s="861"/>
      <c r="M74" s="861"/>
      <c r="N74" s="861"/>
      <c r="O74" s="861"/>
      <c r="P74" s="861"/>
      <c r="Q74" s="862"/>
    </row>
    <row r="75" spans="1:17" ht="25.5" customHeight="1" thickBot="1" x14ac:dyDescent="0.25">
      <c r="A75" s="60"/>
      <c r="B75" s="69">
        <v>9</v>
      </c>
      <c r="C75" s="717" t="s">
        <v>613</v>
      </c>
      <c r="D75" s="876"/>
      <c r="E75" s="876"/>
      <c r="F75" s="876"/>
      <c r="G75" s="876"/>
      <c r="H75" s="876"/>
      <c r="I75" s="876"/>
      <c r="J75" s="876"/>
      <c r="K75" s="876"/>
      <c r="L75" s="876"/>
      <c r="M75" s="876"/>
      <c r="N75" s="876"/>
      <c r="O75" s="70" t="str">
        <f>IF(Q75=0," ",SUM('Patient Collection'!AM91))</f>
        <v xml:space="preserve"> </v>
      </c>
      <c r="P75" s="71" t="str">
        <f>IF(Q75=0," ",SUM('Patient Collection'!AJ91))</f>
        <v xml:space="preserve"> </v>
      </c>
      <c r="Q75" s="72">
        <f>SUM('Patient Collection'!AL91)</f>
        <v>0</v>
      </c>
    </row>
    <row r="76" spans="1:17" ht="25.5" customHeight="1" thickBot="1" x14ac:dyDescent="0.25">
      <c r="A76" s="60"/>
      <c r="B76" s="102">
        <v>10</v>
      </c>
      <c r="C76" s="706" t="s">
        <v>614</v>
      </c>
      <c r="D76" s="843"/>
      <c r="E76" s="843"/>
      <c r="F76" s="843"/>
      <c r="G76" s="843"/>
      <c r="H76" s="843"/>
      <c r="I76" s="843"/>
      <c r="J76" s="843"/>
      <c r="K76" s="843"/>
      <c r="L76" s="843"/>
      <c r="M76" s="843"/>
      <c r="N76" s="843"/>
      <c r="O76" s="103" t="str">
        <f>IF(Q76=0," ",SUM('Patient Collection'!AM92))</f>
        <v xml:space="preserve"> </v>
      </c>
      <c r="P76" s="104" t="str">
        <f>IF(Q76=0," ",SUM('Patient Collection'!AJ92))</f>
        <v xml:space="preserve"> </v>
      </c>
      <c r="Q76" s="105">
        <f>SUM('Patient Collection'!AL92)</f>
        <v>0</v>
      </c>
    </row>
    <row r="77" spans="1:17" ht="26.25" customHeight="1" thickBot="1" x14ac:dyDescent="0.25">
      <c r="A77" s="60"/>
      <c r="B77" s="69">
        <v>11</v>
      </c>
      <c r="C77" s="717" t="s">
        <v>510</v>
      </c>
      <c r="D77" s="876"/>
      <c r="E77" s="876"/>
      <c r="F77" s="876"/>
      <c r="G77" s="876"/>
      <c r="H77" s="876"/>
      <c r="I77" s="876"/>
      <c r="J77" s="876"/>
      <c r="K77" s="876"/>
      <c r="L77" s="876"/>
      <c r="M77" s="876"/>
      <c r="N77" s="876"/>
      <c r="O77" s="70" t="str">
        <f>IF(Q77=0," ",SUM('Patient Collection'!AM93))</f>
        <v xml:space="preserve"> </v>
      </c>
      <c r="P77" s="71" t="str">
        <f>IF(Q77=0," ",SUM('Patient Collection'!AJ93))</f>
        <v xml:space="preserve"> </v>
      </c>
      <c r="Q77" s="72">
        <f>SUM('Patient Collection'!AL93)</f>
        <v>0</v>
      </c>
    </row>
    <row r="78" spans="1:17" ht="13.5" thickBot="1" x14ac:dyDescent="0.25">
      <c r="A78" s="60"/>
      <c r="B78" s="102">
        <v>12</v>
      </c>
      <c r="C78" s="843" t="s">
        <v>223</v>
      </c>
      <c r="D78" s="843"/>
      <c r="E78" s="843"/>
      <c r="F78" s="843"/>
      <c r="G78" s="843"/>
      <c r="H78" s="843"/>
      <c r="I78" s="843"/>
      <c r="J78" s="843"/>
      <c r="K78" s="843"/>
      <c r="L78" s="843"/>
      <c r="M78" s="843"/>
      <c r="N78" s="843"/>
      <c r="O78" s="103" t="str">
        <f>IF(Q78=0," ",SUM('Patient Collection'!AM94))</f>
        <v xml:space="preserve"> </v>
      </c>
      <c r="P78" s="104" t="str">
        <f>IF(Q78=0," ",SUM('Patient Collection'!AJ94))</f>
        <v xml:space="preserve"> </v>
      </c>
      <c r="Q78" s="105">
        <f>SUM('Patient Collection'!AL94)</f>
        <v>0</v>
      </c>
    </row>
    <row r="79" spans="1:17" ht="25.5" customHeight="1" x14ac:dyDescent="0.2">
      <c r="A79" s="60"/>
      <c r="B79" s="873">
        <v>13</v>
      </c>
      <c r="C79" s="940" t="s">
        <v>224</v>
      </c>
      <c r="D79" s="940"/>
      <c r="E79" s="940"/>
      <c r="F79" s="940"/>
      <c r="G79" s="940"/>
      <c r="H79" s="940"/>
      <c r="I79" s="940"/>
      <c r="J79" s="940"/>
      <c r="K79" s="940"/>
      <c r="L79" s="940"/>
      <c r="M79" s="940"/>
      <c r="N79" s="940"/>
      <c r="O79" s="332" t="str">
        <f>IF(Q79=0," ",SUM('Patient Collection'!AM101))</f>
        <v xml:space="preserve"> </v>
      </c>
      <c r="P79" s="333" t="str">
        <f>IF(Q79=0," ",SUM('Patient Collection'!AJ101))</f>
        <v xml:space="preserve"> </v>
      </c>
      <c r="Q79" s="334">
        <f>SUM('Patient Collection'!AL101)</f>
        <v>0</v>
      </c>
    </row>
    <row r="80" spans="1:17" x14ac:dyDescent="0.2">
      <c r="A80" s="60"/>
      <c r="B80" s="874"/>
      <c r="C80" s="888" t="s">
        <v>480</v>
      </c>
      <c r="D80" s="889"/>
      <c r="E80" s="889"/>
      <c r="F80" s="889"/>
      <c r="G80" s="889"/>
      <c r="H80" s="889"/>
      <c r="I80" s="889"/>
      <c r="J80" s="889"/>
      <c r="K80" s="889"/>
      <c r="L80" s="889"/>
      <c r="M80" s="889"/>
      <c r="N80" s="889"/>
      <c r="O80" s="86" t="str">
        <f>IF(Q80=0," ",SUM('Patient Collection'!AM96))</f>
        <v xml:space="preserve"> </v>
      </c>
      <c r="P80" s="87" t="str">
        <f>IF(Q80=0," ",SUM('Patient Collection'!AJ96))</f>
        <v xml:space="preserve"> </v>
      </c>
      <c r="Q80" s="88">
        <f>SUM('Patient Collection'!AL96)</f>
        <v>0</v>
      </c>
    </row>
    <row r="81" spans="1:20" x14ac:dyDescent="0.2">
      <c r="A81" s="60"/>
      <c r="B81" s="874"/>
      <c r="C81" s="888" t="s">
        <v>481</v>
      </c>
      <c r="D81" s="889"/>
      <c r="E81" s="889"/>
      <c r="F81" s="889"/>
      <c r="G81" s="889"/>
      <c r="H81" s="889"/>
      <c r="I81" s="889"/>
      <c r="J81" s="889"/>
      <c r="K81" s="889"/>
      <c r="L81" s="889"/>
      <c r="M81" s="889"/>
      <c r="N81" s="889"/>
      <c r="O81" s="86" t="str">
        <f>IF(Q81=0," ",SUM('Patient Collection'!AM97))</f>
        <v xml:space="preserve"> </v>
      </c>
      <c r="P81" s="87" t="str">
        <f>IF(Q81=0," ",SUM('Patient Collection'!AJ97))</f>
        <v xml:space="preserve"> </v>
      </c>
      <c r="Q81" s="88">
        <f>SUM('Patient Collection'!AL97)</f>
        <v>0</v>
      </c>
    </row>
    <row r="82" spans="1:20" x14ac:dyDescent="0.2">
      <c r="A82" s="60"/>
      <c r="B82" s="874"/>
      <c r="C82" s="888" t="s">
        <v>482</v>
      </c>
      <c r="D82" s="889"/>
      <c r="E82" s="889"/>
      <c r="F82" s="889"/>
      <c r="G82" s="889"/>
      <c r="H82" s="889"/>
      <c r="I82" s="889"/>
      <c r="J82" s="889"/>
      <c r="K82" s="889"/>
      <c r="L82" s="889"/>
      <c r="M82" s="889"/>
      <c r="N82" s="889"/>
      <c r="O82" s="86" t="str">
        <f>IF(Q82=0," ",SUM('Patient Collection'!AM98))</f>
        <v xml:space="preserve"> </v>
      </c>
      <c r="P82" s="87" t="str">
        <f>IF(Q82=0," ",SUM('Patient Collection'!AJ98))</f>
        <v xml:space="preserve"> </v>
      </c>
      <c r="Q82" s="88">
        <f>SUM('Patient Collection'!AL98)</f>
        <v>0</v>
      </c>
    </row>
    <row r="83" spans="1:20" ht="13.5" thickBot="1" x14ac:dyDescent="0.25">
      <c r="A83" s="60"/>
      <c r="B83" s="874"/>
      <c r="C83" s="886" t="s">
        <v>483</v>
      </c>
      <c r="D83" s="887"/>
      <c r="E83" s="887"/>
      <c r="F83" s="887"/>
      <c r="G83" s="887"/>
      <c r="H83" s="887"/>
      <c r="I83" s="887"/>
      <c r="J83" s="887"/>
      <c r="K83" s="887"/>
      <c r="L83" s="887"/>
      <c r="M83" s="887"/>
      <c r="N83" s="887"/>
      <c r="O83" s="89" t="str">
        <f>IF(Q83=0," ",SUM('Patient Collection'!AM99))</f>
        <v xml:space="preserve"> </v>
      </c>
      <c r="P83" s="90" t="str">
        <f>IF(Q83=0," ",SUM('Patient Collection'!AJ99))</f>
        <v xml:space="preserve"> </v>
      </c>
      <c r="Q83" s="91">
        <f>SUM('Patient Collection'!AL99)</f>
        <v>0</v>
      </c>
    </row>
    <row r="84" spans="1:20" ht="25.5" customHeight="1" x14ac:dyDescent="0.2">
      <c r="A84" s="60"/>
      <c r="B84" s="92">
        <v>14</v>
      </c>
      <c r="C84" s="682" t="s">
        <v>615</v>
      </c>
      <c r="D84" s="872"/>
      <c r="E84" s="872"/>
      <c r="F84" s="872"/>
      <c r="G84" s="872"/>
      <c r="H84" s="872"/>
      <c r="I84" s="872"/>
      <c r="J84" s="872"/>
      <c r="K84" s="872"/>
      <c r="L84" s="872"/>
      <c r="M84" s="872"/>
      <c r="N84" s="872"/>
      <c r="O84" s="73" t="str">
        <f>IF(Q84=0," ",SUM('Patient Collection'!AM102))</f>
        <v xml:space="preserve"> </v>
      </c>
      <c r="P84" s="74" t="str">
        <f>IF(Q84=0," ",SUM('Patient Collection'!AJ102))</f>
        <v xml:space="preserve"> </v>
      </c>
      <c r="Q84" s="75">
        <f>SUM('Patient Collection'!AL102)</f>
        <v>0</v>
      </c>
    </row>
    <row r="85" spans="1:20" x14ac:dyDescent="0.2">
      <c r="A85" s="60"/>
      <c r="B85" s="877">
        <v>14.1</v>
      </c>
      <c r="C85" s="931" t="s">
        <v>225</v>
      </c>
      <c r="D85" s="931"/>
      <c r="E85" s="931"/>
      <c r="F85" s="931"/>
      <c r="G85" s="931"/>
      <c r="H85" s="931"/>
      <c r="I85" s="931"/>
      <c r="J85" s="931"/>
      <c r="K85" s="931"/>
      <c r="L85" s="931"/>
      <c r="M85" s="931"/>
      <c r="N85" s="931"/>
      <c r="O85" s="339" t="str">
        <f>IF(Q85=0," ",SUM('Patient Collection'!AM110))</f>
        <v xml:space="preserve"> </v>
      </c>
      <c r="P85" s="340" t="str">
        <f>IF(Q85=0," ",SUM('Patient Collection'!AJ110))</f>
        <v xml:space="preserve"> </v>
      </c>
      <c r="Q85" s="341">
        <f>SUM('Patient Collection'!AL110)</f>
        <v>0</v>
      </c>
      <c r="T85" s="1"/>
    </row>
    <row r="86" spans="1:20" x14ac:dyDescent="0.2">
      <c r="A86" s="60"/>
      <c r="B86" s="878"/>
      <c r="C86" s="935" t="s">
        <v>616</v>
      </c>
      <c r="D86" s="919"/>
      <c r="E86" s="919"/>
      <c r="F86" s="919"/>
      <c r="G86" s="919"/>
      <c r="H86" s="919"/>
      <c r="I86" s="919"/>
      <c r="J86" s="919"/>
      <c r="K86" s="919"/>
      <c r="L86" s="919"/>
      <c r="M86" s="919"/>
      <c r="N86" s="920"/>
      <c r="O86" s="76" t="str">
        <f>IF(Q86=0," ",SUM('Patient Collection'!AM104))</f>
        <v xml:space="preserve"> </v>
      </c>
      <c r="P86" s="77" t="str">
        <f>IF(Q86=0," ",SUM('Patient Collection'!AJ104))</f>
        <v xml:space="preserve"> </v>
      </c>
      <c r="Q86" s="78">
        <f>SUM('Patient Collection'!AL104)</f>
        <v>0</v>
      </c>
    </row>
    <row r="87" spans="1:20" x14ac:dyDescent="0.2">
      <c r="A87" s="60"/>
      <c r="B87" s="878"/>
      <c r="C87" s="935" t="s">
        <v>538</v>
      </c>
      <c r="D87" s="919"/>
      <c r="E87" s="919"/>
      <c r="F87" s="919"/>
      <c r="G87" s="919"/>
      <c r="H87" s="919"/>
      <c r="I87" s="919"/>
      <c r="J87" s="919"/>
      <c r="K87" s="919"/>
      <c r="L87" s="919"/>
      <c r="M87" s="919"/>
      <c r="N87" s="920"/>
      <c r="O87" s="76" t="str">
        <f>IF(Q87=0," ",SUM('Patient Collection'!AM105))</f>
        <v xml:space="preserve"> </v>
      </c>
      <c r="P87" s="77" t="str">
        <f>IF(Q87=0," ",SUM('Patient Collection'!AJ105))</f>
        <v xml:space="preserve"> </v>
      </c>
      <c r="Q87" s="78">
        <f>SUM('Patient Collection'!AL105)</f>
        <v>0</v>
      </c>
    </row>
    <row r="88" spans="1:20" x14ac:dyDescent="0.2">
      <c r="A88" s="60"/>
      <c r="B88" s="878"/>
      <c r="C88" s="935" t="s">
        <v>539</v>
      </c>
      <c r="D88" s="919"/>
      <c r="E88" s="919"/>
      <c r="F88" s="919"/>
      <c r="G88" s="919"/>
      <c r="H88" s="919"/>
      <c r="I88" s="919"/>
      <c r="J88" s="919"/>
      <c r="K88" s="919"/>
      <c r="L88" s="919"/>
      <c r="M88" s="919"/>
      <c r="N88" s="920"/>
      <c r="O88" s="76" t="str">
        <f>IF(Q88=0," ",SUM('Patient Collection'!AM106))</f>
        <v xml:space="preserve"> </v>
      </c>
      <c r="P88" s="77" t="str">
        <f>IF(Q88=0," ",SUM('Patient Collection'!AJ106))</f>
        <v xml:space="preserve"> </v>
      </c>
      <c r="Q88" s="78">
        <f>SUM('Patient Collection'!AL106)</f>
        <v>0</v>
      </c>
    </row>
    <row r="89" spans="1:20" x14ac:dyDescent="0.2">
      <c r="A89" s="60"/>
      <c r="B89" s="878"/>
      <c r="C89" s="935" t="s">
        <v>540</v>
      </c>
      <c r="D89" s="919"/>
      <c r="E89" s="919"/>
      <c r="F89" s="919"/>
      <c r="G89" s="919"/>
      <c r="H89" s="919"/>
      <c r="I89" s="919"/>
      <c r="J89" s="919"/>
      <c r="K89" s="919"/>
      <c r="L89" s="919"/>
      <c r="M89" s="919"/>
      <c r="N89" s="920"/>
      <c r="O89" s="76" t="str">
        <f>IF(Q89=0," ",SUM('Patient Collection'!AM107))</f>
        <v xml:space="preserve"> </v>
      </c>
      <c r="P89" s="77" t="str">
        <f>IF(Q89=0," ",SUM('Patient Collection'!AJ107))</f>
        <v xml:space="preserve"> </v>
      </c>
      <c r="Q89" s="78">
        <f>SUM('Patient Collection'!AL107)</f>
        <v>0</v>
      </c>
    </row>
    <row r="90" spans="1:20" ht="13.5" thickBot="1" x14ac:dyDescent="0.25">
      <c r="A90" s="60"/>
      <c r="B90" s="879"/>
      <c r="C90" s="932" t="s">
        <v>605</v>
      </c>
      <c r="D90" s="933"/>
      <c r="E90" s="933"/>
      <c r="F90" s="933"/>
      <c r="G90" s="933"/>
      <c r="H90" s="933"/>
      <c r="I90" s="933"/>
      <c r="J90" s="933"/>
      <c r="K90" s="933"/>
      <c r="L90" s="933"/>
      <c r="M90" s="933"/>
      <c r="N90" s="934"/>
      <c r="O90" s="76" t="str">
        <f>IF(Q90=0," ",SUM('Patient Collection'!AM108))</f>
        <v xml:space="preserve"> </v>
      </c>
      <c r="P90" s="77" t="str">
        <f>IF(Q90=0," ",SUM('Patient Collection'!AJ108))</f>
        <v xml:space="preserve"> </v>
      </c>
      <c r="Q90" s="78">
        <f>SUM('Patient Collection'!AL108)</f>
        <v>0</v>
      </c>
    </row>
    <row r="91" spans="1:20" ht="25.5" customHeight="1" x14ac:dyDescent="0.2">
      <c r="A91" s="60"/>
      <c r="B91" s="82">
        <v>15</v>
      </c>
      <c r="C91" s="691" t="s">
        <v>509</v>
      </c>
      <c r="D91" s="875"/>
      <c r="E91" s="875"/>
      <c r="F91" s="875"/>
      <c r="G91" s="875"/>
      <c r="H91" s="875"/>
      <c r="I91" s="875"/>
      <c r="J91" s="875"/>
      <c r="K91" s="875"/>
      <c r="L91" s="875"/>
      <c r="M91" s="875"/>
      <c r="N91" s="875"/>
      <c r="O91" s="83" t="str">
        <f>IF(Q91=0," ",SUM('Patient Collection'!AM111))</f>
        <v xml:space="preserve"> </v>
      </c>
      <c r="P91" s="84" t="str">
        <f>IF(Q91=0," ",SUM('Patient Collection'!AJ111))</f>
        <v xml:space="preserve"> </v>
      </c>
      <c r="Q91" s="85">
        <f>SUM('Patient Collection'!AL111)</f>
        <v>0</v>
      </c>
    </row>
    <row r="92" spans="1:20" x14ac:dyDescent="0.2">
      <c r="A92" s="60"/>
      <c r="B92" s="846">
        <v>15.1</v>
      </c>
      <c r="C92" s="848" t="s">
        <v>207</v>
      </c>
      <c r="D92" s="849"/>
      <c r="E92" s="849"/>
      <c r="F92" s="849"/>
      <c r="G92" s="849"/>
      <c r="H92" s="849"/>
      <c r="I92" s="849"/>
      <c r="J92" s="849"/>
      <c r="K92" s="849"/>
      <c r="L92" s="849"/>
      <c r="M92" s="849"/>
      <c r="N92" s="849"/>
      <c r="O92" s="342" t="str">
        <f>IF(Q92=0," ",SUM('Patient Collection'!AM119))</f>
        <v xml:space="preserve"> </v>
      </c>
      <c r="P92" s="343" t="str">
        <f>IF(Q92=0," ",SUM('Patient Collection'!AJ119))</f>
        <v xml:space="preserve"> </v>
      </c>
      <c r="Q92" s="344">
        <f>SUM('Patient Collection'!AL119)</f>
        <v>0</v>
      </c>
    </row>
    <row r="93" spans="1:20" x14ac:dyDescent="0.2">
      <c r="A93" s="60"/>
      <c r="B93" s="846"/>
      <c r="C93" s="888" t="s">
        <v>617</v>
      </c>
      <c r="D93" s="889"/>
      <c r="E93" s="889"/>
      <c r="F93" s="889"/>
      <c r="G93" s="889"/>
      <c r="H93" s="889"/>
      <c r="I93" s="889"/>
      <c r="J93" s="889"/>
      <c r="K93" s="889"/>
      <c r="L93" s="889"/>
      <c r="M93" s="889"/>
      <c r="N93" s="889"/>
      <c r="O93" s="342" t="str">
        <f>IF(Q93=0," ",SUM('Patient Collection'!AM113))</f>
        <v xml:space="preserve"> </v>
      </c>
      <c r="P93" s="343" t="str">
        <f>IF(Q93=0," ",SUM('Patient Collection'!AJ113))</f>
        <v xml:space="preserve"> </v>
      </c>
      <c r="Q93" s="344">
        <f>SUM('Patient Collection'!AL113)</f>
        <v>0</v>
      </c>
    </row>
    <row r="94" spans="1:20" x14ac:dyDescent="0.2">
      <c r="A94" s="60"/>
      <c r="B94" s="846"/>
      <c r="C94" s="888" t="s">
        <v>541</v>
      </c>
      <c r="D94" s="889"/>
      <c r="E94" s="889"/>
      <c r="F94" s="889"/>
      <c r="G94" s="889"/>
      <c r="H94" s="889"/>
      <c r="I94" s="889"/>
      <c r="J94" s="889"/>
      <c r="K94" s="889"/>
      <c r="L94" s="889"/>
      <c r="M94" s="889"/>
      <c r="N94" s="889"/>
      <c r="O94" s="342" t="str">
        <f>IF(Q94=0," ",SUM('Patient Collection'!AM114))</f>
        <v xml:space="preserve"> </v>
      </c>
      <c r="P94" s="343" t="str">
        <f>IF(Q94=0," ",SUM('Patient Collection'!AJ114))</f>
        <v xml:space="preserve"> </v>
      </c>
      <c r="Q94" s="344">
        <f>SUM('Patient Collection'!AL114)</f>
        <v>0</v>
      </c>
    </row>
    <row r="95" spans="1:20" x14ac:dyDescent="0.2">
      <c r="A95" s="60"/>
      <c r="B95" s="846"/>
      <c r="C95" s="888" t="s">
        <v>542</v>
      </c>
      <c r="D95" s="889"/>
      <c r="E95" s="889"/>
      <c r="F95" s="889"/>
      <c r="G95" s="889"/>
      <c r="H95" s="889"/>
      <c r="I95" s="889"/>
      <c r="J95" s="889"/>
      <c r="K95" s="889"/>
      <c r="L95" s="889"/>
      <c r="M95" s="889"/>
      <c r="N95" s="889"/>
      <c r="O95" s="342" t="str">
        <f>IF(Q95=0," ",SUM('Patient Collection'!AM115))</f>
        <v xml:space="preserve"> </v>
      </c>
      <c r="P95" s="343" t="str">
        <f>IF(Q95=0," ",SUM('Patient Collection'!AJ115))</f>
        <v xml:space="preserve"> </v>
      </c>
      <c r="Q95" s="344">
        <f>SUM('Patient Collection'!AL115)</f>
        <v>0</v>
      </c>
    </row>
    <row r="96" spans="1:20" x14ac:dyDescent="0.2">
      <c r="A96" s="60"/>
      <c r="B96" s="846"/>
      <c r="C96" s="888" t="s">
        <v>543</v>
      </c>
      <c r="D96" s="889"/>
      <c r="E96" s="889"/>
      <c r="F96" s="889"/>
      <c r="G96" s="889"/>
      <c r="H96" s="889"/>
      <c r="I96" s="889"/>
      <c r="J96" s="889"/>
      <c r="K96" s="889"/>
      <c r="L96" s="889"/>
      <c r="M96" s="889"/>
      <c r="N96" s="889"/>
      <c r="O96" s="342" t="str">
        <f>IF(Q96=0," ",SUM('Patient Collection'!AM116))</f>
        <v xml:space="preserve"> </v>
      </c>
      <c r="P96" s="343" t="str">
        <f>IF(Q96=0," ",SUM('Patient Collection'!AJ116))</f>
        <v xml:space="preserve"> </v>
      </c>
      <c r="Q96" s="344">
        <f>SUM('Patient Collection'!AL116)</f>
        <v>0</v>
      </c>
      <c r="T96" s="1"/>
    </row>
    <row r="97" spans="1:25" ht="13.5" thickBot="1" x14ac:dyDescent="0.25">
      <c r="A97" s="60"/>
      <c r="B97" s="847"/>
      <c r="C97" s="955" t="s">
        <v>544</v>
      </c>
      <c r="D97" s="956"/>
      <c r="E97" s="956"/>
      <c r="F97" s="956"/>
      <c r="G97" s="956"/>
      <c r="H97" s="956"/>
      <c r="I97" s="956"/>
      <c r="J97" s="956"/>
      <c r="K97" s="956"/>
      <c r="L97" s="956"/>
      <c r="M97" s="956"/>
      <c r="N97" s="956"/>
      <c r="O97" s="342" t="str">
        <f>IF(Q97=0," ",SUM('Patient Collection'!AM117))</f>
        <v xml:space="preserve"> </v>
      </c>
      <c r="P97" s="343" t="str">
        <f>IF(Q97=0," ",SUM('Patient Collection'!AJ117))</f>
        <v xml:space="preserve"> </v>
      </c>
      <c r="Q97" s="344">
        <f>SUM('Patient Collection'!AL117)</f>
        <v>0</v>
      </c>
    </row>
    <row r="98" spans="1:25" x14ac:dyDescent="0.2">
      <c r="A98" s="60"/>
      <c r="B98" s="92">
        <v>16</v>
      </c>
      <c r="C98" s="682" t="s">
        <v>211</v>
      </c>
      <c r="D98" s="872"/>
      <c r="E98" s="872"/>
      <c r="F98" s="872"/>
      <c r="G98" s="872"/>
      <c r="H98" s="872"/>
      <c r="I98" s="872"/>
      <c r="J98" s="872"/>
      <c r="K98" s="872"/>
      <c r="L98" s="872"/>
      <c r="M98" s="872"/>
      <c r="N98" s="872"/>
      <c r="O98" s="73" t="str">
        <f>IF(Q98=0," ",SUM('Patient Collection'!AM120))</f>
        <v xml:space="preserve"> </v>
      </c>
      <c r="P98" s="74" t="str">
        <f>IF(Q98=0," ",SUM('Patient Collection'!AJ120))</f>
        <v xml:space="preserve"> </v>
      </c>
      <c r="Q98" s="75">
        <f>SUM('Patient Collection'!AL120)</f>
        <v>0</v>
      </c>
    </row>
    <row r="99" spans="1:25" x14ac:dyDescent="0.2">
      <c r="A99" s="60"/>
      <c r="B99" s="877">
        <v>16.100000000000001</v>
      </c>
      <c r="C99" s="953" t="s">
        <v>208</v>
      </c>
      <c r="D99" s="953"/>
      <c r="E99" s="953"/>
      <c r="F99" s="953"/>
      <c r="G99" s="953"/>
      <c r="H99" s="953"/>
      <c r="I99" s="953"/>
      <c r="J99" s="953"/>
      <c r="K99" s="953"/>
      <c r="L99" s="953"/>
      <c r="M99" s="953"/>
      <c r="N99" s="953"/>
      <c r="O99" s="76" t="str">
        <f>IF(Q99=0," ",SUM('Patient Collection'!AM128))</f>
        <v xml:space="preserve"> </v>
      </c>
      <c r="P99" s="77" t="str">
        <f>IF(Q99=0," ",SUM('Patient Collection'!AJ128))</f>
        <v xml:space="preserve"> </v>
      </c>
      <c r="Q99" s="78">
        <f>SUM('Patient Collection'!AL128)</f>
        <v>0</v>
      </c>
    </row>
    <row r="100" spans="1:25" x14ac:dyDescent="0.2">
      <c r="A100" s="60"/>
      <c r="B100" s="878"/>
      <c r="C100" s="935" t="s">
        <v>618</v>
      </c>
      <c r="D100" s="919"/>
      <c r="E100" s="919"/>
      <c r="F100" s="919"/>
      <c r="G100" s="919"/>
      <c r="H100" s="919"/>
      <c r="I100" s="919"/>
      <c r="J100" s="919"/>
      <c r="K100" s="919"/>
      <c r="L100" s="919"/>
      <c r="M100" s="919"/>
      <c r="N100" s="920"/>
      <c r="O100" s="76" t="str">
        <f>IF(Q100=0," ",SUM('Patient Collection'!AM122))</f>
        <v xml:space="preserve"> </v>
      </c>
      <c r="P100" s="77" t="str">
        <f>IF(Q100=0," ",SUM('Patient Collection'!AJ122))</f>
        <v xml:space="preserve"> </v>
      </c>
      <c r="Q100" s="78">
        <f>SUM('Patient Collection'!AL122)</f>
        <v>0</v>
      </c>
    </row>
    <row r="101" spans="1:25" x14ac:dyDescent="0.2">
      <c r="A101" s="60"/>
      <c r="B101" s="878"/>
      <c r="C101" s="935" t="s">
        <v>545</v>
      </c>
      <c r="D101" s="919"/>
      <c r="E101" s="919"/>
      <c r="F101" s="919"/>
      <c r="G101" s="919"/>
      <c r="H101" s="919"/>
      <c r="I101" s="919"/>
      <c r="J101" s="919"/>
      <c r="K101" s="919"/>
      <c r="L101" s="919"/>
      <c r="M101" s="919"/>
      <c r="N101" s="920"/>
      <c r="O101" s="76" t="str">
        <f>IF(Q101=0," ",SUM('Patient Collection'!AM123))</f>
        <v xml:space="preserve"> </v>
      </c>
      <c r="P101" s="77" t="str">
        <f>IF(Q101=0," ",SUM('Patient Collection'!AJ123))</f>
        <v xml:space="preserve"> </v>
      </c>
      <c r="Q101" s="78">
        <f>SUM('Patient Collection'!AL123)</f>
        <v>0</v>
      </c>
    </row>
    <row r="102" spans="1:25" x14ac:dyDescent="0.2">
      <c r="A102" s="60"/>
      <c r="B102" s="878"/>
      <c r="C102" s="935" t="s">
        <v>546</v>
      </c>
      <c r="D102" s="919"/>
      <c r="E102" s="919"/>
      <c r="F102" s="919"/>
      <c r="G102" s="919"/>
      <c r="H102" s="919"/>
      <c r="I102" s="919"/>
      <c r="J102" s="919"/>
      <c r="K102" s="919"/>
      <c r="L102" s="919"/>
      <c r="M102" s="919"/>
      <c r="N102" s="920"/>
      <c r="O102" s="76" t="str">
        <f>IF(Q102=0," ",SUM('Patient Collection'!AM124))</f>
        <v xml:space="preserve"> </v>
      </c>
      <c r="P102" s="77" t="str">
        <f>IF(Q102=0," ",SUM('Patient Collection'!AJ124))</f>
        <v xml:space="preserve"> </v>
      </c>
      <c r="Q102" s="78">
        <f>SUM('Patient Collection'!AL124)</f>
        <v>0</v>
      </c>
    </row>
    <row r="103" spans="1:25" x14ac:dyDescent="0.2">
      <c r="A103" s="60"/>
      <c r="B103" s="878"/>
      <c r="C103" s="935" t="s">
        <v>547</v>
      </c>
      <c r="D103" s="919"/>
      <c r="E103" s="919"/>
      <c r="F103" s="919"/>
      <c r="G103" s="919"/>
      <c r="H103" s="919"/>
      <c r="I103" s="919"/>
      <c r="J103" s="919"/>
      <c r="K103" s="919"/>
      <c r="L103" s="919"/>
      <c r="M103" s="919"/>
      <c r="N103" s="920"/>
      <c r="O103" s="76" t="str">
        <f>IF(Q103=0," ",SUM('Patient Collection'!AM125))</f>
        <v xml:space="preserve"> </v>
      </c>
      <c r="P103" s="77" t="str">
        <f>IF(Q103=0," ",SUM('Patient Collection'!AJ125))</f>
        <v xml:space="preserve"> </v>
      </c>
      <c r="Q103" s="78">
        <f>SUM('Patient Collection'!AL125)</f>
        <v>0</v>
      </c>
    </row>
    <row r="104" spans="1:25" ht="13.5" thickBot="1" x14ac:dyDescent="0.25">
      <c r="A104" s="60"/>
      <c r="B104" s="879"/>
      <c r="C104" s="932" t="s">
        <v>548</v>
      </c>
      <c r="D104" s="933"/>
      <c r="E104" s="933"/>
      <c r="F104" s="933"/>
      <c r="G104" s="933"/>
      <c r="H104" s="933"/>
      <c r="I104" s="933"/>
      <c r="J104" s="933"/>
      <c r="K104" s="933"/>
      <c r="L104" s="933"/>
      <c r="M104" s="933"/>
      <c r="N104" s="934"/>
      <c r="O104" s="76" t="str">
        <f>IF(Q104=0," ",SUM('Patient Collection'!AM126))</f>
        <v xml:space="preserve"> </v>
      </c>
      <c r="P104" s="77" t="str">
        <f>IF(Q104=0," ",SUM('Patient Collection'!AJ126))</f>
        <v xml:space="preserve"> </v>
      </c>
      <c r="Q104" s="78">
        <f>SUM('Patient Collection'!AL126)</f>
        <v>0</v>
      </c>
    </row>
    <row r="105" spans="1:25" x14ac:dyDescent="0.2">
      <c r="A105" s="60"/>
      <c r="B105" s="82">
        <v>17</v>
      </c>
      <c r="C105" s="691" t="s">
        <v>212</v>
      </c>
      <c r="D105" s="875"/>
      <c r="E105" s="875"/>
      <c r="F105" s="875"/>
      <c r="G105" s="875"/>
      <c r="H105" s="875"/>
      <c r="I105" s="875"/>
      <c r="J105" s="875"/>
      <c r="K105" s="875"/>
      <c r="L105" s="875"/>
      <c r="M105" s="875"/>
      <c r="N105" s="875"/>
      <c r="O105" s="83" t="str">
        <f>IF(Q105=0," ",SUM('Patient Collection'!AM129))</f>
        <v xml:space="preserve"> </v>
      </c>
      <c r="P105" s="84" t="str">
        <f>IF(Q105=0," ",SUM('Patient Collection'!AJ129))</f>
        <v xml:space="preserve"> </v>
      </c>
      <c r="Q105" s="85">
        <f>SUM('Patient Collection'!AL129)</f>
        <v>0</v>
      </c>
    </row>
    <row r="106" spans="1:25" x14ac:dyDescent="0.2">
      <c r="A106" s="60"/>
      <c r="B106" s="880">
        <v>17.100000000000001</v>
      </c>
      <c r="C106" s="848" t="s">
        <v>209</v>
      </c>
      <c r="D106" s="849"/>
      <c r="E106" s="849"/>
      <c r="F106" s="849"/>
      <c r="G106" s="849"/>
      <c r="H106" s="849"/>
      <c r="I106" s="849"/>
      <c r="J106" s="849"/>
      <c r="K106" s="849"/>
      <c r="L106" s="849"/>
      <c r="M106" s="849"/>
      <c r="N106" s="849"/>
      <c r="O106" s="86" t="str">
        <f>IF(Q106=0," ",SUM('Patient Collection'!AM137))</f>
        <v xml:space="preserve"> </v>
      </c>
      <c r="P106" s="87" t="str">
        <f>IF(Q106=0," ",SUM('Patient Collection'!AJ137))</f>
        <v xml:space="preserve"> </v>
      </c>
      <c r="Q106" s="88">
        <f>SUM('Patient Collection'!AL137)</f>
        <v>0</v>
      </c>
    </row>
    <row r="107" spans="1:25" x14ac:dyDescent="0.2">
      <c r="A107" s="60"/>
      <c r="B107" s="874"/>
      <c r="C107" s="960" t="s">
        <v>619</v>
      </c>
      <c r="D107" s="961"/>
      <c r="E107" s="961"/>
      <c r="F107" s="961"/>
      <c r="G107" s="961"/>
      <c r="H107" s="961"/>
      <c r="I107" s="961"/>
      <c r="J107" s="961"/>
      <c r="K107" s="961"/>
      <c r="L107" s="961"/>
      <c r="M107" s="961"/>
      <c r="N107" s="962"/>
      <c r="O107" s="342" t="str">
        <f>IF(Q107=0," ",SUM('Patient Collection'!AM131))</f>
        <v xml:space="preserve"> </v>
      </c>
      <c r="P107" s="343" t="str">
        <f>IF(Q107=0," ",SUM('Patient Collection'!AJ131))</f>
        <v xml:space="preserve"> </v>
      </c>
      <c r="Q107" s="344">
        <f>SUM('Patient Collection'!AL131)</f>
        <v>0</v>
      </c>
    </row>
    <row r="108" spans="1:25" x14ac:dyDescent="0.2">
      <c r="A108" s="60"/>
      <c r="B108" s="874"/>
      <c r="C108" s="960" t="s">
        <v>549</v>
      </c>
      <c r="D108" s="961"/>
      <c r="E108" s="961"/>
      <c r="F108" s="961"/>
      <c r="G108" s="961"/>
      <c r="H108" s="961"/>
      <c r="I108" s="961"/>
      <c r="J108" s="961"/>
      <c r="K108" s="961"/>
      <c r="L108" s="961"/>
      <c r="M108" s="961"/>
      <c r="N108" s="962"/>
      <c r="O108" s="342" t="str">
        <f>IF(Q108=0," ",SUM('Patient Collection'!AM132))</f>
        <v xml:space="preserve"> </v>
      </c>
      <c r="P108" s="343" t="str">
        <f>IF(Q108=0," ",SUM('Patient Collection'!AJ132))</f>
        <v xml:space="preserve"> </v>
      </c>
      <c r="Q108" s="344">
        <f>SUM('Patient Collection'!AL132)</f>
        <v>0</v>
      </c>
    </row>
    <row r="109" spans="1:25" x14ac:dyDescent="0.2">
      <c r="A109" s="60"/>
      <c r="B109" s="874"/>
      <c r="C109" s="960" t="s">
        <v>550</v>
      </c>
      <c r="D109" s="961"/>
      <c r="E109" s="961"/>
      <c r="F109" s="961"/>
      <c r="G109" s="961"/>
      <c r="H109" s="961"/>
      <c r="I109" s="961"/>
      <c r="J109" s="961"/>
      <c r="K109" s="961"/>
      <c r="L109" s="961"/>
      <c r="M109" s="961"/>
      <c r="N109" s="962"/>
      <c r="O109" s="342" t="str">
        <f>IF(Q109=0," ",SUM('Patient Collection'!AM133))</f>
        <v xml:space="preserve"> </v>
      </c>
      <c r="P109" s="343" t="str">
        <f>IF(Q109=0," ",SUM('Patient Collection'!AJ133))</f>
        <v xml:space="preserve"> </v>
      </c>
      <c r="Q109" s="344">
        <f>SUM('Patient Collection'!AL133)</f>
        <v>0</v>
      </c>
    </row>
    <row r="110" spans="1:25" x14ac:dyDescent="0.2">
      <c r="A110" s="60"/>
      <c r="B110" s="874"/>
      <c r="C110" s="960" t="s">
        <v>551</v>
      </c>
      <c r="D110" s="961"/>
      <c r="E110" s="961"/>
      <c r="F110" s="961"/>
      <c r="G110" s="961"/>
      <c r="H110" s="961"/>
      <c r="I110" s="961"/>
      <c r="J110" s="961"/>
      <c r="K110" s="961"/>
      <c r="L110" s="961"/>
      <c r="M110" s="961"/>
      <c r="N110" s="962"/>
      <c r="O110" s="342" t="str">
        <f>IF(Q110=0," ",SUM('Patient Collection'!AM134))</f>
        <v xml:space="preserve"> </v>
      </c>
      <c r="P110" s="343" t="str">
        <f>IF(Q110=0," ",SUM('Patient Collection'!AJ134))</f>
        <v xml:space="preserve"> </v>
      </c>
      <c r="Q110" s="344">
        <f>SUM('Patient Collection'!AL134)</f>
        <v>0</v>
      </c>
    </row>
    <row r="111" spans="1:25" ht="13.5" thickBot="1" x14ac:dyDescent="0.25">
      <c r="A111" s="60"/>
      <c r="B111" s="882"/>
      <c r="C111" s="957" t="s">
        <v>552</v>
      </c>
      <c r="D111" s="958"/>
      <c r="E111" s="958"/>
      <c r="F111" s="958"/>
      <c r="G111" s="958"/>
      <c r="H111" s="958"/>
      <c r="I111" s="958"/>
      <c r="J111" s="958"/>
      <c r="K111" s="958"/>
      <c r="L111" s="958"/>
      <c r="M111" s="958"/>
      <c r="N111" s="959"/>
      <c r="O111" s="345" t="str">
        <f>IF(Q111=0," ",SUM('Patient Collection'!AM135))</f>
        <v xml:space="preserve"> </v>
      </c>
      <c r="P111" s="346" t="str">
        <f>IF(Q111=0," ",SUM('Patient Collection'!AJ135))</f>
        <v xml:space="preserve"> </v>
      </c>
      <c r="Q111" s="347">
        <f>SUM('Patient Collection'!AL135)</f>
        <v>0</v>
      </c>
      <c r="Y111" s="1"/>
    </row>
    <row r="112" spans="1:25" x14ac:dyDescent="0.2">
      <c r="A112" s="60"/>
      <c r="B112" s="338">
        <v>18</v>
      </c>
      <c r="C112" s="941" t="s">
        <v>213</v>
      </c>
      <c r="D112" s="941"/>
      <c r="E112" s="941"/>
      <c r="F112" s="941"/>
      <c r="G112" s="941"/>
      <c r="H112" s="941"/>
      <c r="I112" s="941"/>
      <c r="J112" s="941"/>
      <c r="K112" s="941"/>
      <c r="L112" s="941"/>
      <c r="M112" s="941"/>
      <c r="N112" s="941"/>
      <c r="O112" s="335" t="str">
        <f>IF(Q112=0," ",SUM('Patient Collection'!AM138))</f>
        <v xml:space="preserve"> </v>
      </c>
      <c r="P112" s="336" t="str">
        <f>IF(Q112=0," ",SUM('Patient Collection'!AJ138))</f>
        <v xml:space="preserve"> </v>
      </c>
      <c r="Q112" s="337">
        <f>SUM('Patient Collection'!AL138)</f>
        <v>0</v>
      </c>
    </row>
    <row r="113" spans="1:19" x14ac:dyDescent="0.2">
      <c r="A113" s="60"/>
      <c r="B113" s="942">
        <v>18.100000000000001</v>
      </c>
      <c r="C113" s="944" t="s">
        <v>214</v>
      </c>
      <c r="D113" s="945"/>
      <c r="E113" s="945"/>
      <c r="F113" s="945"/>
      <c r="G113" s="945"/>
      <c r="H113" s="945"/>
      <c r="I113" s="945"/>
      <c r="J113" s="945"/>
      <c r="K113" s="945"/>
      <c r="L113" s="945"/>
      <c r="M113" s="945"/>
      <c r="N113" s="946"/>
      <c r="O113" s="866"/>
      <c r="P113" s="866"/>
      <c r="Q113" s="867"/>
    </row>
    <row r="114" spans="1:19" x14ac:dyDescent="0.2">
      <c r="A114" s="60"/>
      <c r="B114" s="942"/>
      <c r="C114" s="947" t="str">
        <f>_xlfn.CONCAT('Patient Collection'!O139:O142,"; ",'Patient Collection'!P139:P142,"; ",'Patient Collection'!Q139:Q142,"; ",'Patient Collection'!R139:R142,"; ",'Patient Collection'!S139:S142,"; ",'Patient Collection'!T139:T142,"; ",'Patient Collection'!U139:U142,"; ",'Patient Collection'!V139:V142,"; ",'Patient Collection'!W139:W142,"; ",'Patient Collection'!X139:X142,"; ",'Patient Collection'!Y139:Y142,"; ",'Patient Collection'!Z139:Z142,"; ",'Patient Collection'!AA139:AA142,"; ",'Patient Collection'!AB139:AB142,"; ",'Patient Collection'!AC139:AC142,"; ",'Patient Collection'!AD139:AD142,"; ",'Patient Collection'!AE139:AE142,"; ",'Patient Collection'!AF139:AF142,"; ",'Patient Collection'!AG139:AG142,"; ",'Patient Collection'!AH139:AH142)</f>
        <v xml:space="preserve">; ; ; ; ; ; ; ; ; ; ; ; ; ; ; ; ; ; ; </v>
      </c>
      <c r="D114" s="948"/>
      <c r="E114" s="948"/>
      <c r="F114" s="948"/>
      <c r="G114" s="948"/>
      <c r="H114" s="948"/>
      <c r="I114" s="948"/>
      <c r="J114" s="948"/>
      <c r="K114" s="948"/>
      <c r="L114" s="948"/>
      <c r="M114" s="948"/>
      <c r="N114" s="949"/>
      <c r="O114" s="868"/>
      <c r="P114" s="868"/>
      <c r="Q114" s="869"/>
    </row>
    <row r="115" spans="1:19" x14ac:dyDescent="0.2">
      <c r="A115" s="60"/>
      <c r="B115" s="942"/>
      <c r="C115" s="947"/>
      <c r="D115" s="948"/>
      <c r="E115" s="948"/>
      <c r="F115" s="948"/>
      <c r="G115" s="948"/>
      <c r="H115" s="948"/>
      <c r="I115" s="948"/>
      <c r="J115" s="948"/>
      <c r="K115" s="948"/>
      <c r="L115" s="948"/>
      <c r="M115" s="948"/>
      <c r="N115" s="949"/>
      <c r="O115" s="868"/>
      <c r="P115" s="868"/>
      <c r="Q115" s="869"/>
    </row>
    <row r="116" spans="1:19" ht="13.5" thickBot="1" x14ac:dyDescent="0.25">
      <c r="A116" s="60"/>
      <c r="B116" s="943"/>
      <c r="C116" s="950"/>
      <c r="D116" s="951"/>
      <c r="E116" s="951"/>
      <c r="F116" s="951"/>
      <c r="G116" s="951"/>
      <c r="H116" s="951"/>
      <c r="I116" s="951"/>
      <c r="J116" s="951"/>
      <c r="K116" s="951"/>
      <c r="L116" s="951"/>
      <c r="M116" s="951"/>
      <c r="N116" s="952"/>
      <c r="O116" s="870"/>
      <c r="P116" s="870"/>
      <c r="Q116" s="871"/>
    </row>
    <row r="117" spans="1:19" x14ac:dyDescent="0.2">
      <c r="A117" s="60"/>
      <c r="B117" s="82">
        <v>19</v>
      </c>
      <c r="C117" s="691" t="s">
        <v>484</v>
      </c>
      <c r="D117" s="875"/>
      <c r="E117" s="875"/>
      <c r="F117" s="875"/>
      <c r="G117" s="875"/>
      <c r="H117" s="875"/>
      <c r="I117" s="875"/>
      <c r="J117" s="875"/>
      <c r="K117" s="875"/>
      <c r="L117" s="875"/>
      <c r="M117" s="875"/>
      <c r="N117" s="875"/>
      <c r="O117" s="397" t="str">
        <f>IF(Q117=0," ",SUM('Patient Collection'!AM143))</f>
        <v xml:space="preserve"> </v>
      </c>
      <c r="P117" s="398" t="str">
        <f>IF(Q117=0," ",SUM('Patient Collection'!AJ143))</f>
        <v xml:space="preserve"> </v>
      </c>
      <c r="Q117" s="399">
        <f>SUM('Patient Collection'!AL143)</f>
        <v>0</v>
      </c>
    </row>
    <row r="118" spans="1:19" ht="25.5" customHeight="1" x14ac:dyDescent="0.2">
      <c r="A118" s="60"/>
      <c r="B118" s="846">
        <v>19.100000000000001</v>
      </c>
      <c r="C118" s="848" t="s">
        <v>222</v>
      </c>
      <c r="D118" s="849"/>
      <c r="E118" s="849"/>
      <c r="F118" s="849"/>
      <c r="G118" s="849"/>
      <c r="H118" s="849"/>
      <c r="I118" s="849"/>
      <c r="J118" s="849"/>
      <c r="K118" s="849"/>
      <c r="L118" s="849"/>
      <c r="M118" s="849"/>
      <c r="N118" s="849"/>
      <c r="O118" s="86" t="str">
        <f>IF(Q118=0," ",SUM('Patient Collection'!AM147))</f>
        <v xml:space="preserve"> </v>
      </c>
      <c r="P118" s="87" t="str">
        <f>IF(Q118=0," ",SUM('Patient Collection'!AJ147))</f>
        <v xml:space="preserve"> </v>
      </c>
      <c r="Q118" s="88">
        <f>SUM('Patient Collection'!AL147)</f>
        <v>0</v>
      </c>
    </row>
    <row r="119" spans="1:19" x14ac:dyDescent="0.2">
      <c r="A119" s="60"/>
      <c r="B119" s="846"/>
      <c r="C119" s="462" t="s">
        <v>485</v>
      </c>
      <c r="D119" s="850"/>
      <c r="E119" s="850"/>
      <c r="F119" s="850"/>
      <c r="G119" s="850"/>
      <c r="H119" s="850"/>
      <c r="I119" s="850"/>
      <c r="J119" s="850"/>
      <c r="K119" s="850"/>
      <c r="L119" s="850"/>
      <c r="M119" s="850"/>
      <c r="N119" s="850"/>
      <c r="O119" s="86" t="str">
        <f>IF(Q119=0," ",SUM('Patient Collection'!AM145))</f>
        <v xml:space="preserve"> </v>
      </c>
      <c r="P119" s="87" t="str">
        <f>IF(Q119=0," ",SUM('Patient Collection'!AJ145))</f>
        <v xml:space="preserve"> </v>
      </c>
      <c r="Q119" s="88">
        <f>SUM('Patient Collection'!AL145)</f>
        <v>0</v>
      </c>
    </row>
    <row r="120" spans="1:19" ht="25.5" customHeight="1" x14ac:dyDescent="0.2">
      <c r="A120" s="60"/>
      <c r="B120" s="846"/>
      <c r="C120" s="462" t="s">
        <v>514</v>
      </c>
      <c r="D120" s="850"/>
      <c r="E120" s="850"/>
      <c r="F120" s="850"/>
      <c r="G120" s="850"/>
      <c r="H120" s="850"/>
      <c r="I120" s="850"/>
      <c r="J120" s="850"/>
      <c r="K120" s="850"/>
      <c r="L120" s="850"/>
      <c r="M120" s="850"/>
      <c r="N120" s="850"/>
      <c r="O120" s="86" t="str">
        <f>IF(Q120=0," ",SUM('Patient Collection'!AM146))</f>
        <v xml:space="preserve"> </v>
      </c>
      <c r="P120" s="87" t="str">
        <f>IF(Q120=0," ",SUM('Patient Collection'!AJ146))</f>
        <v xml:space="preserve"> </v>
      </c>
      <c r="Q120" s="88">
        <f>SUM('Patient Collection'!AL146)</f>
        <v>0</v>
      </c>
    </row>
    <row r="121" spans="1:19" ht="25.5" customHeight="1" x14ac:dyDescent="0.2">
      <c r="A121" s="60"/>
      <c r="B121" s="846"/>
      <c r="C121" s="462" t="s">
        <v>620</v>
      </c>
      <c r="D121" s="850"/>
      <c r="E121" s="850"/>
      <c r="F121" s="850"/>
      <c r="G121" s="850"/>
      <c r="H121" s="850"/>
      <c r="I121" s="850"/>
      <c r="J121" s="850"/>
      <c r="K121" s="850"/>
      <c r="L121" s="850"/>
      <c r="M121" s="850"/>
      <c r="N121" s="850"/>
      <c r="O121" s="86" t="str">
        <f>IF(Q121=0," ",SUM('Patient Collection'!AM148))</f>
        <v xml:space="preserve"> </v>
      </c>
      <c r="P121" s="87" t="str">
        <f>IF(Q121=0," ",SUM('Patient Collection'!AJ148))</f>
        <v xml:space="preserve"> </v>
      </c>
      <c r="Q121" s="88">
        <f>SUM('Patient Collection'!AL148)</f>
        <v>0</v>
      </c>
    </row>
    <row r="122" spans="1:19" ht="25.5" customHeight="1" x14ac:dyDescent="0.2">
      <c r="A122" s="60"/>
      <c r="B122" s="846"/>
      <c r="C122" s="462" t="s">
        <v>486</v>
      </c>
      <c r="D122" s="850"/>
      <c r="E122" s="850"/>
      <c r="F122" s="850"/>
      <c r="G122" s="850"/>
      <c r="H122" s="850"/>
      <c r="I122" s="850"/>
      <c r="J122" s="850"/>
      <c r="K122" s="850"/>
      <c r="L122" s="850"/>
      <c r="M122" s="850"/>
      <c r="N122" s="850"/>
      <c r="O122" s="86" t="str">
        <f>IF(Q122=0," ",SUM('Patient Collection'!AM149))</f>
        <v xml:space="preserve"> </v>
      </c>
      <c r="P122" s="87" t="str">
        <f>IF(Q122=0," ",SUM('Patient Collection'!AJ149))</f>
        <v xml:space="preserve"> </v>
      </c>
      <c r="Q122" s="88">
        <f>SUM('Patient Collection'!AL149)</f>
        <v>0</v>
      </c>
    </row>
    <row r="123" spans="1:19" ht="25.5" customHeight="1" x14ac:dyDescent="0.2">
      <c r="A123" s="60"/>
      <c r="B123" s="846"/>
      <c r="C123" s="462" t="s">
        <v>606</v>
      </c>
      <c r="D123" s="850"/>
      <c r="E123" s="850"/>
      <c r="F123" s="850"/>
      <c r="G123" s="850"/>
      <c r="H123" s="850"/>
      <c r="I123" s="850"/>
      <c r="J123" s="850"/>
      <c r="K123" s="850"/>
      <c r="L123" s="850"/>
      <c r="M123" s="850"/>
      <c r="N123" s="850"/>
      <c r="O123" s="86" t="str">
        <f>IF(Q123=0," ",SUM('Patient Collection'!AM150))</f>
        <v xml:space="preserve"> </v>
      </c>
      <c r="P123" s="87" t="str">
        <f>IF(Q123=0," ",SUM('Patient Collection'!AJ150))</f>
        <v xml:space="preserve"> </v>
      </c>
      <c r="Q123" s="88">
        <f>SUM('Patient Collection'!AL150)</f>
        <v>0</v>
      </c>
    </row>
    <row r="124" spans="1:19" ht="13.5" thickBot="1" x14ac:dyDescent="0.25">
      <c r="A124" s="60"/>
      <c r="B124" s="847"/>
      <c r="C124" s="892" t="s">
        <v>487</v>
      </c>
      <c r="D124" s="893"/>
      <c r="E124" s="893"/>
      <c r="F124" s="893"/>
      <c r="G124" s="893"/>
      <c r="H124" s="893"/>
      <c r="I124" s="893"/>
      <c r="J124" s="893"/>
      <c r="K124" s="893"/>
      <c r="L124" s="893"/>
      <c r="M124" s="893"/>
      <c r="N124" s="893"/>
      <c r="O124" s="99" t="str">
        <f>IF(Q124=0," ",SUM('Patient Collection'!AM151))</f>
        <v xml:space="preserve"> </v>
      </c>
      <c r="P124" s="100" t="str">
        <f>IF(Q124=0," ",SUM('Patient Collection'!AJ151))</f>
        <v xml:space="preserve"> </v>
      </c>
      <c r="Q124" s="101">
        <f>SUM('Patient Collection'!AL151)</f>
        <v>0</v>
      </c>
    </row>
    <row r="125" spans="1:19" ht="13.5" thickBot="1" x14ac:dyDescent="0.25">
      <c r="A125" s="60"/>
      <c r="B125" s="102">
        <v>20</v>
      </c>
      <c r="C125" s="843" t="s">
        <v>215</v>
      </c>
      <c r="D125" s="843"/>
      <c r="E125" s="843"/>
      <c r="F125" s="843"/>
      <c r="G125" s="843"/>
      <c r="H125" s="843"/>
      <c r="I125" s="843"/>
      <c r="J125" s="843"/>
      <c r="K125" s="843"/>
      <c r="L125" s="843"/>
      <c r="M125" s="843"/>
      <c r="N125" s="843"/>
      <c r="O125" s="103" t="str">
        <f>IF(Q125=0," ",SUM('Patient Collection'!AM152))</f>
        <v xml:space="preserve"> </v>
      </c>
      <c r="P125" s="104" t="str">
        <f>IF(Q125=0," ",SUM('Patient Collection'!AJ152))</f>
        <v xml:space="preserve"> </v>
      </c>
      <c r="Q125" s="105">
        <f>SUM('Patient Collection'!AL152)</f>
        <v>0</v>
      </c>
    </row>
    <row r="126" spans="1:19" ht="13.5" thickBot="1" x14ac:dyDescent="0.25">
      <c r="A126" s="60"/>
      <c r="B126" s="857" t="s">
        <v>202</v>
      </c>
      <c r="C126" s="858"/>
      <c r="D126" s="858"/>
      <c r="E126" s="858"/>
      <c r="F126" s="858"/>
      <c r="G126" s="858"/>
      <c r="H126" s="858"/>
      <c r="I126" s="858"/>
      <c r="J126" s="858"/>
      <c r="K126" s="858"/>
      <c r="L126" s="858"/>
      <c r="M126" s="858"/>
      <c r="N126" s="858"/>
      <c r="O126" s="858"/>
      <c r="P126" s="858"/>
      <c r="Q126" s="859"/>
    </row>
    <row r="127" spans="1:19" x14ac:dyDescent="0.2">
      <c r="A127" s="60"/>
      <c r="B127" s="357">
        <v>21</v>
      </c>
      <c r="C127" s="844" t="s">
        <v>217</v>
      </c>
      <c r="D127" s="844"/>
      <c r="E127" s="844"/>
      <c r="F127" s="844"/>
      <c r="G127" s="844"/>
      <c r="H127" s="844"/>
      <c r="I127" s="844"/>
      <c r="J127" s="844"/>
      <c r="K127" s="844"/>
      <c r="L127" s="844"/>
      <c r="M127" s="844"/>
      <c r="N127" s="844"/>
      <c r="O127" s="394" t="str">
        <f>IF(Q127=0," ",SUM('Patient Collection'!AM154))</f>
        <v xml:space="preserve"> </v>
      </c>
      <c r="P127" s="395" t="str">
        <f>IF(Q127=0," ",SUM('Patient Collection'!AJ154))</f>
        <v xml:space="preserve"> </v>
      </c>
      <c r="Q127" s="396">
        <f>SUM('Patient Collection'!AL154)</f>
        <v>0</v>
      </c>
      <c r="S127" s="1"/>
    </row>
    <row r="128" spans="1:19" ht="25.5" customHeight="1" x14ac:dyDescent="0.2">
      <c r="A128" s="60"/>
      <c r="B128" s="356">
        <v>21.1</v>
      </c>
      <c r="C128" s="689" t="s">
        <v>621</v>
      </c>
      <c r="D128" s="845"/>
      <c r="E128" s="845"/>
      <c r="F128" s="845"/>
      <c r="G128" s="845"/>
      <c r="H128" s="845"/>
      <c r="I128" s="845"/>
      <c r="J128" s="845"/>
      <c r="K128" s="845"/>
      <c r="L128" s="845"/>
      <c r="M128" s="845"/>
      <c r="N128" s="845"/>
      <c r="O128" s="86" t="str">
        <f>IF(Q128=0," ",SUM('Patient Collection'!AM156))</f>
        <v xml:space="preserve"> </v>
      </c>
      <c r="P128" s="87" t="str">
        <f>IF(Q128=0," ",SUM('Patient Collection'!AJ156))</f>
        <v xml:space="preserve"> </v>
      </c>
      <c r="Q128" s="88">
        <f>SUM('Patient Collection'!AL156)</f>
        <v>0</v>
      </c>
    </row>
    <row r="129" spans="1:17" ht="25.5" customHeight="1" x14ac:dyDescent="0.2">
      <c r="A129" s="60"/>
      <c r="B129" s="846">
        <v>21.2</v>
      </c>
      <c r="C129" s="689" t="s">
        <v>622</v>
      </c>
      <c r="D129" s="845"/>
      <c r="E129" s="845"/>
      <c r="F129" s="845"/>
      <c r="G129" s="845"/>
      <c r="H129" s="845"/>
      <c r="I129" s="845"/>
      <c r="J129" s="845"/>
      <c r="K129" s="845"/>
      <c r="L129" s="845"/>
      <c r="M129" s="845"/>
      <c r="N129" s="845"/>
      <c r="O129" s="86" t="str">
        <f>IF(Q129=0," ",SUM('Patient Collection'!AM158))</f>
        <v xml:space="preserve"> </v>
      </c>
      <c r="P129" s="87" t="str">
        <f>IF(Q129=0," ",SUM('Patient Collection'!AJ158))</f>
        <v xml:space="preserve"> </v>
      </c>
      <c r="Q129" s="88">
        <f>SUM('Patient Collection'!AL158)</f>
        <v>0</v>
      </c>
    </row>
    <row r="130" spans="1:17" ht="25.5" customHeight="1" x14ac:dyDescent="0.2">
      <c r="A130" s="60"/>
      <c r="B130" s="846"/>
      <c r="C130" s="689" t="s">
        <v>623</v>
      </c>
      <c r="D130" s="845"/>
      <c r="E130" s="845"/>
      <c r="F130" s="845"/>
      <c r="G130" s="845"/>
      <c r="H130" s="845"/>
      <c r="I130" s="845"/>
      <c r="J130" s="845"/>
      <c r="K130" s="845"/>
      <c r="L130" s="845"/>
      <c r="M130" s="845"/>
      <c r="N130" s="845"/>
      <c r="O130" s="86" t="str">
        <f>IF(Q130=0," ",SUM('Patient Collection'!AM159))</f>
        <v xml:space="preserve"> </v>
      </c>
      <c r="P130" s="87" t="str">
        <f>IF(Q130=0," ",SUM('Patient Collection'!AJ159))</f>
        <v xml:space="preserve"> </v>
      </c>
      <c r="Q130" s="88">
        <f>SUM('Patient Collection'!AL159)</f>
        <v>0</v>
      </c>
    </row>
    <row r="131" spans="1:17" ht="25.5" customHeight="1" x14ac:dyDescent="0.2">
      <c r="A131" s="60"/>
      <c r="B131" s="846"/>
      <c r="C131" s="689" t="s">
        <v>624</v>
      </c>
      <c r="D131" s="845"/>
      <c r="E131" s="845"/>
      <c r="F131" s="845"/>
      <c r="G131" s="845"/>
      <c r="H131" s="845"/>
      <c r="I131" s="845"/>
      <c r="J131" s="845"/>
      <c r="K131" s="845"/>
      <c r="L131" s="845"/>
      <c r="M131" s="845"/>
      <c r="N131" s="845"/>
      <c r="O131" s="342" t="str">
        <f>IF(Q131=0," ",SUM('Patient Collection'!AM165))</f>
        <v xml:space="preserve"> </v>
      </c>
      <c r="P131" s="343" t="str">
        <f>IF(Q131=0," ",SUM('Patient Collection'!AJ165))</f>
        <v xml:space="preserve"> </v>
      </c>
      <c r="Q131" s="344">
        <f>SUM('Patient Collection'!AL165)</f>
        <v>0</v>
      </c>
    </row>
    <row r="132" spans="1:17" ht="25.5" customHeight="1" thickBot="1" x14ac:dyDescent="0.25">
      <c r="A132" s="60"/>
      <c r="B132" s="847"/>
      <c r="C132" s="938" t="s">
        <v>625</v>
      </c>
      <c r="D132" s="939"/>
      <c r="E132" s="939"/>
      <c r="F132" s="939"/>
      <c r="G132" s="939"/>
      <c r="H132" s="939"/>
      <c r="I132" s="939"/>
      <c r="J132" s="939"/>
      <c r="K132" s="939"/>
      <c r="L132" s="939"/>
      <c r="M132" s="939"/>
      <c r="N132" s="939"/>
      <c r="O132" s="99" t="str">
        <f>IF(Q132=0," ",SUM('Patient Collection'!AM166))</f>
        <v xml:space="preserve"> </v>
      </c>
      <c r="P132" s="100" t="str">
        <f>IF(Q132=0," ",SUM('Patient Collection'!AJ166))</f>
        <v xml:space="preserve"> </v>
      </c>
      <c r="Q132" s="101">
        <f>SUM('Patient Collection'!AL166)</f>
        <v>0</v>
      </c>
    </row>
    <row r="133" spans="1:17" ht="13.5" thickBot="1" x14ac:dyDescent="0.25">
      <c r="A133" s="60"/>
      <c r="B133" s="854" t="s">
        <v>203</v>
      </c>
      <c r="C133" s="855"/>
      <c r="D133" s="855"/>
      <c r="E133" s="855"/>
      <c r="F133" s="855"/>
      <c r="G133" s="855"/>
      <c r="H133" s="855"/>
      <c r="I133" s="855"/>
      <c r="J133" s="855"/>
      <c r="K133" s="855"/>
      <c r="L133" s="855"/>
      <c r="M133" s="855"/>
      <c r="N133" s="855"/>
      <c r="O133" s="855"/>
      <c r="P133" s="855"/>
      <c r="Q133" s="856"/>
    </row>
    <row r="134" spans="1:17" x14ac:dyDescent="0.2">
      <c r="A134" s="60"/>
      <c r="B134" s="92">
        <v>22</v>
      </c>
      <c r="C134" s="682" t="s">
        <v>221</v>
      </c>
      <c r="D134" s="872"/>
      <c r="E134" s="872"/>
      <c r="F134" s="872"/>
      <c r="G134" s="872"/>
      <c r="H134" s="872"/>
      <c r="I134" s="872"/>
      <c r="J134" s="872"/>
      <c r="K134" s="872"/>
      <c r="L134" s="872"/>
      <c r="M134" s="872"/>
      <c r="N134" s="872"/>
      <c r="O134" s="391" t="str">
        <f>IF(Q134=0," ",SUM('Patient Collection'!AM169))</f>
        <v xml:space="preserve"> </v>
      </c>
      <c r="P134" s="392" t="str">
        <f>IF(Q134=0," ",SUM('Patient Collection'!AJ169))</f>
        <v xml:space="preserve"> </v>
      </c>
      <c r="Q134" s="393">
        <f>SUM('Patient Collection'!AL169)</f>
        <v>0</v>
      </c>
    </row>
    <row r="135" spans="1:17" x14ac:dyDescent="0.2">
      <c r="A135" s="60"/>
      <c r="B135" s="106">
        <v>22.1</v>
      </c>
      <c r="C135" s="684" t="s">
        <v>626</v>
      </c>
      <c r="D135" s="953"/>
      <c r="E135" s="953"/>
      <c r="F135" s="953"/>
      <c r="G135" s="953"/>
      <c r="H135" s="953"/>
      <c r="I135" s="953"/>
      <c r="J135" s="953"/>
      <c r="K135" s="953"/>
      <c r="L135" s="953"/>
      <c r="M135" s="953"/>
      <c r="N135" s="953"/>
      <c r="O135" s="76" t="str">
        <f>IF(Q135=0," ",SUM('Patient Collection'!AM170))</f>
        <v xml:space="preserve"> </v>
      </c>
      <c r="P135" s="77" t="str">
        <f>IF(Q135=0," ",SUM('Patient Collection'!AJ170))</f>
        <v xml:space="preserve"> </v>
      </c>
      <c r="Q135" s="78">
        <f>SUM('Patient Collection'!AL170)</f>
        <v>0</v>
      </c>
    </row>
    <row r="136" spans="1:17" x14ac:dyDescent="0.2">
      <c r="A136" s="60"/>
      <c r="B136" s="877">
        <v>22.2</v>
      </c>
      <c r="C136" s="460" t="s">
        <v>627</v>
      </c>
      <c r="D136" s="891"/>
      <c r="E136" s="891"/>
      <c r="F136" s="891"/>
      <c r="G136" s="891"/>
      <c r="H136" s="891"/>
      <c r="I136" s="891"/>
      <c r="J136" s="891"/>
      <c r="K136" s="891"/>
      <c r="L136" s="891"/>
      <c r="M136" s="891"/>
      <c r="N136" s="891"/>
      <c r="O136" s="76" t="str">
        <f>IF(Q136=0," ",SUM('Patient Collection'!AM173))</f>
        <v xml:space="preserve"> </v>
      </c>
      <c r="P136" s="77" t="str">
        <f>IF(Q136=0," ",SUM('Patient Collection'!AJ173))</f>
        <v xml:space="preserve"> </v>
      </c>
      <c r="Q136" s="78">
        <f>SUM('Patient Collection'!AL173)</f>
        <v>0</v>
      </c>
    </row>
    <row r="137" spans="1:17" ht="25.5" customHeight="1" thickBot="1" x14ac:dyDescent="0.25">
      <c r="A137" s="60"/>
      <c r="B137" s="879"/>
      <c r="C137" s="696" t="s">
        <v>628</v>
      </c>
      <c r="D137" s="842"/>
      <c r="E137" s="842"/>
      <c r="F137" s="842"/>
      <c r="G137" s="842"/>
      <c r="H137" s="842"/>
      <c r="I137" s="842"/>
      <c r="J137" s="842"/>
      <c r="K137" s="842"/>
      <c r="L137" s="842"/>
      <c r="M137" s="842"/>
      <c r="N137" s="842"/>
      <c r="O137" s="79" t="str">
        <f>IF(Q137=0," ",SUM('Patient Collection'!AM174))</f>
        <v xml:space="preserve"> </v>
      </c>
      <c r="P137" s="80" t="str">
        <f>IF(Q137=0," ",SUM('Patient Collection'!AJ174))</f>
        <v xml:space="preserve"> </v>
      </c>
      <c r="Q137" s="81">
        <f>SUM('Patient Collection'!AL174)</f>
        <v>0</v>
      </c>
    </row>
    <row r="138" spans="1:17" x14ac:dyDescent="0.2">
      <c r="A138" s="60"/>
      <c r="B138" s="60"/>
      <c r="C138" s="60"/>
      <c r="D138" s="60"/>
      <c r="E138" s="60"/>
      <c r="F138" s="60"/>
      <c r="G138" s="60"/>
      <c r="H138" s="60"/>
      <c r="I138" s="60"/>
      <c r="J138" s="60"/>
      <c r="K138" s="60"/>
      <c r="L138" s="60"/>
      <c r="M138" s="60"/>
      <c r="N138" s="60"/>
      <c r="O138" s="61"/>
      <c r="P138" s="61"/>
      <c r="Q138" s="61"/>
    </row>
    <row r="139" spans="1:17" s="1" customFormat="1" x14ac:dyDescent="0.2">
      <c r="A139" s="5"/>
      <c r="B139" s="954" t="s">
        <v>665</v>
      </c>
      <c r="C139" s="954"/>
      <c r="D139" s="954"/>
      <c r="E139" s="954"/>
      <c r="F139" s="954"/>
      <c r="G139" s="954"/>
      <c r="H139" s="954"/>
      <c r="I139" s="954"/>
      <c r="J139" s="954"/>
      <c r="K139" s="954"/>
      <c r="L139" s="954"/>
      <c r="M139" s="954"/>
      <c r="N139" s="954"/>
      <c r="O139" s="954"/>
      <c r="P139" s="954"/>
      <c r="Q139" s="954"/>
    </row>
    <row r="140" spans="1:17" x14ac:dyDescent="0.2">
      <c r="A140" s="60"/>
      <c r="B140" s="60"/>
      <c r="C140" s="60"/>
      <c r="D140" s="60"/>
      <c r="E140" s="60"/>
      <c r="F140" s="60"/>
      <c r="G140" s="60"/>
      <c r="H140" s="60"/>
      <c r="I140" s="60"/>
      <c r="J140" s="60"/>
      <c r="K140" s="60"/>
      <c r="L140" s="60"/>
      <c r="M140" s="60"/>
      <c r="N140" s="60"/>
      <c r="O140" s="61"/>
      <c r="P140" s="61"/>
      <c r="Q140" s="61"/>
    </row>
    <row r="141" spans="1:17" ht="13.5" thickBot="1" x14ac:dyDescent="0.25">
      <c r="A141" s="60"/>
      <c r="B141" s="60"/>
      <c r="C141" s="60"/>
      <c r="D141" s="60"/>
      <c r="E141" s="60"/>
      <c r="F141" s="60"/>
      <c r="G141" s="60"/>
      <c r="H141" s="60"/>
      <c r="I141" s="60"/>
      <c r="J141" s="60"/>
      <c r="K141" s="60"/>
      <c r="L141" s="60"/>
      <c r="M141" s="60"/>
      <c r="N141" s="60"/>
      <c r="O141" s="61"/>
      <c r="P141" s="61"/>
      <c r="Q141" s="61"/>
    </row>
    <row r="142" spans="1:17" s="107" customFormat="1" ht="26.25" customHeight="1" x14ac:dyDescent="0.25">
      <c r="A142" s="134"/>
      <c r="B142" s="928" t="s">
        <v>439</v>
      </c>
      <c r="C142" s="929"/>
      <c r="D142" s="929"/>
      <c r="E142" s="929"/>
      <c r="F142" s="929"/>
      <c r="G142" s="929"/>
      <c r="H142" s="929"/>
      <c r="I142" s="929"/>
      <c r="J142" s="929"/>
      <c r="K142" s="929"/>
      <c r="L142" s="929"/>
      <c r="M142" s="929"/>
      <c r="N142" s="929"/>
      <c r="O142" s="929"/>
      <c r="P142" s="929"/>
      <c r="Q142" s="930"/>
    </row>
    <row r="143" spans="1:17" s="107" customFormat="1" ht="64.5" customHeight="1" thickBot="1" x14ac:dyDescent="0.3">
      <c r="A143" s="134"/>
      <c r="B143" s="480" t="s">
        <v>697</v>
      </c>
      <c r="C143" s="481"/>
      <c r="D143" s="481"/>
      <c r="E143" s="481"/>
      <c r="F143" s="481"/>
      <c r="G143" s="481"/>
      <c r="H143" s="481"/>
      <c r="I143" s="481"/>
      <c r="J143" s="481"/>
      <c r="K143" s="481"/>
      <c r="L143" s="481"/>
      <c r="M143" s="481"/>
      <c r="N143" s="481"/>
      <c r="O143" s="481"/>
      <c r="P143" s="481"/>
      <c r="Q143" s="482"/>
    </row>
    <row r="144" spans="1:17" s="107" customFormat="1" x14ac:dyDescent="0.2">
      <c r="A144" s="134"/>
      <c r="B144" s="60"/>
      <c r="C144" s="60"/>
      <c r="D144" s="60"/>
      <c r="E144" s="60"/>
      <c r="F144" s="60"/>
      <c r="G144" s="60"/>
      <c r="H144" s="60"/>
      <c r="I144" s="60"/>
      <c r="J144" s="60"/>
      <c r="K144" s="60"/>
      <c r="L144" s="60"/>
      <c r="M144" s="60"/>
      <c r="N144" s="60"/>
      <c r="O144" s="61"/>
      <c r="P144" s="134"/>
      <c r="Q144" s="134"/>
    </row>
    <row r="145" spans="1:17" s="107" customFormat="1" x14ac:dyDescent="0.2">
      <c r="A145" s="134"/>
      <c r="B145" s="60"/>
      <c r="C145" s="60"/>
      <c r="D145" s="60"/>
      <c r="E145" s="60"/>
      <c r="F145" s="60"/>
      <c r="G145" s="60"/>
      <c r="H145" s="60"/>
      <c r="I145" s="60"/>
      <c r="J145" s="60"/>
      <c r="K145" s="60"/>
      <c r="L145" s="60"/>
      <c r="M145" s="60"/>
      <c r="N145" s="60"/>
      <c r="O145" s="61"/>
      <c r="P145" s="134"/>
      <c r="Q145" s="134"/>
    </row>
    <row r="146" spans="1:17" s="107" customFormat="1" x14ac:dyDescent="0.25">
      <c r="A146" s="134"/>
      <c r="B146" s="937" t="s">
        <v>339</v>
      </c>
      <c r="C146" s="937"/>
      <c r="D146" s="937"/>
      <c r="E146" s="937"/>
      <c r="F146" s="937"/>
      <c r="G146" s="937"/>
      <c r="H146" s="937"/>
      <c r="I146" s="937"/>
      <c r="J146" s="937"/>
      <c r="K146" s="937"/>
      <c r="L146" s="937"/>
      <c r="M146" s="937"/>
      <c r="N146" s="937"/>
      <c r="O146" s="937"/>
      <c r="P146" s="937"/>
      <c r="Q146" s="937"/>
    </row>
    <row r="147" spans="1:17" s="107" customFormat="1" x14ac:dyDescent="0.2">
      <c r="A147" s="134"/>
      <c r="B147" s="60"/>
      <c r="C147" s="60"/>
      <c r="D147" s="60"/>
      <c r="E147" s="60"/>
      <c r="F147" s="60"/>
      <c r="G147" s="60"/>
      <c r="H147" s="60"/>
      <c r="I147" s="60"/>
      <c r="J147" s="60"/>
      <c r="K147" s="60"/>
      <c r="L147" s="60"/>
      <c r="M147" s="60"/>
      <c r="N147" s="60"/>
      <c r="O147" s="61"/>
      <c r="P147" s="134"/>
      <c r="Q147" s="134"/>
    </row>
    <row r="148" spans="1:17" s="107" customFormat="1" x14ac:dyDescent="0.2">
      <c r="A148" s="134"/>
      <c r="B148" s="60"/>
      <c r="C148" s="60"/>
      <c r="D148" s="60"/>
      <c r="E148" s="60"/>
      <c r="F148" s="60"/>
      <c r="G148" s="60"/>
      <c r="H148" s="60"/>
      <c r="I148" s="60"/>
      <c r="J148" s="60"/>
      <c r="K148" s="60"/>
      <c r="L148" s="60"/>
      <c r="M148" s="60"/>
      <c r="N148" s="60"/>
      <c r="O148" s="61"/>
      <c r="P148" s="134"/>
      <c r="Q148" s="134"/>
    </row>
    <row r="149" spans="1:17" s="107" customFormat="1" x14ac:dyDescent="0.2">
      <c r="A149" s="134"/>
      <c r="B149" s="60"/>
      <c r="C149" s="60"/>
      <c r="D149" s="60"/>
      <c r="E149" s="60"/>
      <c r="F149" s="60"/>
      <c r="G149" s="60"/>
      <c r="H149" s="60"/>
      <c r="I149" s="60"/>
      <c r="J149" s="60"/>
      <c r="K149" s="60"/>
      <c r="L149" s="60"/>
      <c r="M149" s="60"/>
      <c r="N149" s="60"/>
      <c r="O149" s="61"/>
      <c r="P149" s="134"/>
      <c r="Q149" s="134"/>
    </row>
    <row r="150" spans="1:17" s="107" customFormat="1" x14ac:dyDescent="0.2">
      <c r="A150" s="134"/>
      <c r="B150" s="60"/>
      <c r="C150" s="60"/>
      <c r="D150" s="60"/>
      <c r="E150" s="60"/>
      <c r="F150" s="60"/>
      <c r="G150" s="60"/>
      <c r="H150" s="60"/>
      <c r="I150" s="60"/>
      <c r="J150" s="60"/>
      <c r="K150" s="60"/>
      <c r="L150" s="60"/>
      <c r="M150" s="60"/>
      <c r="N150" s="60"/>
      <c r="O150" s="61"/>
      <c r="P150" s="134"/>
      <c r="Q150" s="134"/>
    </row>
    <row r="151" spans="1:17" s="107" customFormat="1" ht="105" customHeight="1" x14ac:dyDescent="0.25">
      <c r="A151" s="134"/>
      <c r="B151" s="536" t="s">
        <v>698</v>
      </c>
      <c r="C151" s="914"/>
      <c r="D151" s="914"/>
      <c r="E151" s="914"/>
      <c r="F151" s="914"/>
      <c r="G151" s="914"/>
      <c r="H151" s="914"/>
      <c r="I151" s="914"/>
      <c r="J151" s="914"/>
      <c r="K151" s="914"/>
      <c r="L151" s="914"/>
      <c r="M151" s="914"/>
      <c r="N151" s="914"/>
      <c r="O151" s="914"/>
      <c r="P151" s="914"/>
      <c r="Q151" s="914"/>
    </row>
  </sheetData>
  <mergeCells count="142">
    <mergeCell ref="B139:Q139"/>
    <mergeCell ref="B92:B97"/>
    <mergeCell ref="C97:N97"/>
    <mergeCell ref="C96:N96"/>
    <mergeCell ref="C95:N95"/>
    <mergeCell ref="C94:N94"/>
    <mergeCell ref="C93:N93"/>
    <mergeCell ref="B85:B90"/>
    <mergeCell ref="C124:N124"/>
    <mergeCell ref="B99:B104"/>
    <mergeCell ref="C104:N104"/>
    <mergeCell ref="C103:N103"/>
    <mergeCell ref="C102:N102"/>
    <mergeCell ref="C101:N101"/>
    <mergeCell ref="C100:N100"/>
    <mergeCell ref="B106:B111"/>
    <mergeCell ref="C111:N111"/>
    <mergeCell ref="C110:N110"/>
    <mergeCell ref="C109:N109"/>
    <mergeCell ref="C108:N108"/>
    <mergeCell ref="C107:N107"/>
    <mergeCell ref="B136:B137"/>
    <mergeCell ref="C135:N135"/>
    <mergeCell ref="C136:N136"/>
    <mergeCell ref="B143:Q143"/>
    <mergeCell ref="C50:N50"/>
    <mergeCell ref="B50:B52"/>
    <mergeCell ref="B146:Q146"/>
    <mergeCell ref="C130:N130"/>
    <mergeCell ref="C132:N132"/>
    <mergeCell ref="C129:N129"/>
    <mergeCell ref="C131:N131"/>
    <mergeCell ref="B129:B132"/>
    <mergeCell ref="C78:N78"/>
    <mergeCell ref="C79:N79"/>
    <mergeCell ref="C72:N72"/>
    <mergeCell ref="C73:N73"/>
    <mergeCell ref="C75:N75"/>
    <mergeCell ref="C76:N76"/>
    <mergeCell ref="C112:N112"/>
    <mergeCell ref="B113:B116"/>
    <mergeCell ref="C113:N113"/>
    <mergeCell ref="C114:N116"/>
    <mergeCell ref="C117:N117"/>
    <mergeCell ref="C105:N105"/>
    <mergeCell ref="C106:N106"/>
    <mergeCell ref="C98:N98"/>
    <mergeCell ref="C99:N99"/>
    <mergeCell ref="C52:N52"/>
    <mergeCell ref="C51:N51"/>
    <mergeCell ref="C91:N91"/>
    <mergeCell ref="C92:N92"/>
    <mergeCell ref="C84:N84"/>
    <mergeCell ref="C85:N85"/>
    <mergeCell ref="C77:N77"/>
    <mergeCell ref="C122:N122"/>
    <mergeCell ref="C90:N90"/>
    <mergeCell ref="C89:N89"/>
    <mergeCell ref="C88:N88"/>
    <mergeCell ref="C87:N87"/>
    <mergeCell ref="C86:N86"/>
    <mergeCell ref="C71:N71"/>
    <mergeCell ref="C55:N55"/>
    <mergeCell ref="C67:N67"/>
    <mergeCell ref="B151:Q151"/>
    <mergeCell ref="C33:N33"/>
    <mergeCell ref="C32:N32"/>
    <mergeCell ref="C31:N31"/>
    <mergeCell ref="C30:N30"/>
    <mergeCell ref="C39:N39"/>
    <mergeCell ref="C40:N40"/>
    <mergeCell ref="C41:N41"/>
    <mergeCell ref="C42:N42"/>
    <mergeCell ref="C38:N38"/>
    <mergeCell ref="C35:N35"/>
    <mergeCell ref="C36:N36"/>
    <mergeCell ref="C37:N37"/>
    <mergeCell ref="C47:N47"/>
    <mergeCell ref="C49:N49"/>
    <mergeCell ref="C45:N45"/>
    <mergeCell ref="C46:N46"/>
    <mergeCell ref="C43:N43"/>
    <mergeCell ref="C44:N44"/>
    <mergeCell ref="B30:B33"/>
    <mergeCell ref="C68:N68"/>
    <mergeCell ref="C64:N64"/>
    <mergeCell ref="C65:N65"/>
    <mergeCell ref="B142:Q142"/>
    <mergeCell ref="N20:Q20"/>
    <mergeCell ref="N21:Q21"/>
    <mergeCell ref="I20:M20"/>
    <mergeCell ref="I21:M21"/>
    <mergeCell ref="B20:H20"/>
    <mergeCell ref="B21:H21"/>
    <mergeCell ref="B27:N27"/>
    <mergeCell ref="B25:Q25"/>
    <mergeCell ref="B22:F22"/>
    <mergeCell ref="B23:Q23"/>
    <mergeCell ref="G22:Q22"/>
    <mergeCell ref="B56:B57"/>
    <mergeCell ref="C56:N56"/>
    <mergeCell ref="C57:N57"/>
    <mergeCell ref="C59:N59"/>
    <mergeCell ref="C60:N60"/>
    <mergeCell ref="C61:N61"/>
    <mergeCell ref="C62:N62"/>
    <mergeCell ref="C63:N63"/>
    <mergeCell ref="C66:N66"/>
    <mergeCell ref="B28:Q28"/>
    <mergeCell ref="B133:Q133"/>
    <mergeCell ref="B126:Q126"/>
    <mergeCell ref="B74:Q74"/>
    <mergeCell ref="B58:Q58"/>
    <mergeCell ref="B53:Q53"/>
    <mergeCell ref="B48:Q48"/>
    <mergeCell ref="O113:Q116"/>
    <mergeCell ref="C134:N134"/>
    <mergeCell ref="B34:B35"/>
    <mergeCell ref="C34:N34"/>
    <mergeCell ref="C29:N29"/>
    <mergeCell ref="B60:B73"/>
    <mergeCell ref="B44:B45"/>
    <mergeCell ref="B36:B40"/>
    <mergeCell ref="B54:B55"/>
    <mergeCell ref="C54:N54"/>
    <mergeCell ref="B79:B83"/>
    <mergeCell ref="C83:N83"/>
    <mergeCell ref="C82:N82"/>
    <mergeCell ref="C81:N81"/>
    <mergeCell ref="C80:N80"/>
    <mergeCell ref="C69:N69"/>
    <mergeCell ref="C70:N70"/>
    <mergeCell ref="C137:N137"/>
    <mergeCell ref="C125:N125"/>
    <mergeCell ref="C127:N127"/>
    <mergeCell ref="C128:N128"/>
    <mergeCell ref="B118:B124"/>
    <mergeCell ref="C118:N118"/>
    <mergeCell ref="C119:N119"/>
    <mergeCell ref="C120:N120"/>
    <mergeCell ref="C121:N121"/>
    <mergeCell ref="C123:N123"/>
  </mergeCells>
  <pageMargins left="0.39370078740157483" right="0.39370078740157483" top="0.55511811023622049" bottom="0.70866141732283472" header="0.31496062992125984" footer="0"/>
  <pageSetup paperSize="9" scale="67" fitToHeight="0" orientation="portrait" r:id="rId1"/>
  <headerFooter>
    <oddFooter>&amp;LNSQHS Standards Edition 2 Version 1.0 - Standard 7 Blood Management
Page &amp;P of &amp;N&amp;CPrinted copies are uncontrolled&amp;R&amp;G</oddFooter>
  </headerFooter>
  <ignoredErrors>
    <ignoredError sqref="C114" formulaRange="1"/>
  </ignoredError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zoomScaleNormal="100" workbookViewId="0"/>
  </sheetViews>
  <sheetFormatPr defaultColWidth="9.140625" defaultRowHeight="12.75" x14ac:dyDescent="0.25"/>
  <cols>
    <col min="1" max="1" width="2.7109375" style="138" customWidth="1"/>
    <col min="2" max="3" width="20.7109375" style="138" customWidth="1"/>
    <col min="4" max="4" width="10.7109375" style="174" customWidth="1"/>
    <col min="5" max="5" width="50.7109375" style="138" customWidth="1"/>
    <col min="6" max="6" width="34.7109375" style="174" customWidth="1"/>
    <col min="7" max="7" width="50.7109375" style="138" customWidth="1"/>
    <col min="8" max="8" width="10.28515625" style="138" bestFit="1" customWidth="1"/>
    <col min="9" max="9" width="83.85546875" style="138" customWidth="1"/>
    <col min="10" max="10" width="16.5703125" style="138" customWidth="1"/>
    <col min="11" max="11" width="82.28515625" style="138" customWidth="1"/>
    <col min="12" max="12" width="98.5703125" style="138" customWidth="1"/>
    <col min="13" max="16384" width="9.140625" style="138"/>
  </cols>
  <sheetData>
    <row r="1" spans="1:12" x14ac:dyDescent="0.25">
      <c r="A1" s="135"/>
      <c r="B1" s="135"/>
      <c r="C1" s="135"/>
      <c r="D1" s="136"/>
      <c r="E1" s="135"/>
      <c r="F1" s="136"/>
      <c r="G1" s="135"/>
      <c r="H1" s="135"/>
      <c r="I1" s="135"/>
      <c r="J1" s="135"/>
      <c r="K1" s="135"/>
      <c r="L1" s="135"/>
    </row>
    <row r="2" spans="1:12" x14ac:dyDescent="0.25">
      <c r="A2" s="135"/>
      <c r="B2" s="135"/>
      <c r="C2" s="135"/>
      <c r="D2" s="136"/>
      <c r="E2" s="135"/>
      <c r="F2" s="136"/>
      <c r="G2" s="135"/>
      <c r="H2" s="135"/>
      <c r="I2" s="135"/>
      <c r="J2" s="135"/>
      <c r="K2" s="135"/>
      <c r="L2" s="135"/>
    </row>
    <row r="3" spans="1:12" x14ac:dyDescent="0.25">
      <c r="A3" s="135"/>
      <c r="B3" s="135"/>
      <c r="C3" s="135"/>
      <c r="D3" s="136"/>
      <c r="E3" s="135"/>
      <c r="F3" s="136"/>
      <c r="G3" s="135"/>
      <c r="H3" s="135"/>
      <c r="I3" s="135"/>
      <c r="J3" s="135"/>
      <c r="K3" s="135"/>
      <c r="L3" s="135"/>
    </row>
    <row r="4" spans="1:12" x14ac:dyDescent="0.25">
      <c r="A4" s="135"/>
      <c r="B4" s="135"/>
      <c r="C4" s="135"/>
      <c r="D4" s="136"/>
      <c r="E4" s="135"/>
      <c r="F4" s="136"/>
      <c r="G4" s="135"/>
      <c r="H4" s="135"/>
      <c r="I4" s="135"/>
      <c r="J4" s="135"/>
      <c r="K4" s="135"/>
      <c r="L4" s="135"/>
    </row>
    <row r="5" spans="1:12" x14ac:dyDescent="0.25">
      <c r="A5" s="135"/>
      <c r="B5" s="135"/>
      <c r="C5" s="135"/>
      <c r="D5" s="136"/>
      <c r="E5" s="135"/>
      <c r="F5" s="136"/>
      <c r="G5" s="135"/>
      <c r="H5" s="135"/>
      <c r="I5" s="135"/>
      <c r="J5" s="135"/>
      <c r="K5" s="135"/>
      <c r="L5" s="135"/>
    </row>
    <row r="6" spans="1:12" x14ac:dyDescent="0.25">
      <c r="A6" s="135"/>
      <c r="B6" s="135"/>
      <c r="C6" s="135"/>
      <c r="D6" s="136"/>
      <c r="E6" s="135"/>
      <c r="F6" s="136"/>
      <c r="G6" s="135"/>
      <c r="H6" s="135"/>
      <c r="I6" s="135"/>
      <c r="J6" s="135"/>
      <c r="K6" s="135"/>
      <c r="L6" s="135"/>
    </row>
    <row r="7" spans="1:12" x14ac:dyDescent="0.25">
      <c r="A7" s="135"/>
      <c r="B7" s="135"/>
      <c r="C7" s="135"/>
      <c r="D7" s="136"/>
      <c r="E7" s="135"/>
      <c r="F7" s="136"/>
      <c r="G7" s="135"/>
      <c r="H7" s="135"/>
      <c r="I7" s="135"/>
      <c r="J7" s="135"/>
      <c r="K7" s="135"/>
      <c r="L7" s="135"/>
    </row>
    <row r="8" spans="1:12" x14ac:dyDescent="0.25">
      <c r="A8" s="135"/>
      <c r="B8" s="135"/>
      <c r="C8" s="135"/>
      <c r="D8" s="136"/>
      <c r="E8" s="135"/>
      <c r="F8" s="136"/>
      <c r="G8" s="135"/>
      <c r="H8" s="135"/>
      <c r="I8" s="135"/>
      <c r="J8" s="135"/>
      <c r="K8" s="135"/>
      <c r="L8" s="135"/>
    </row>
    <row r="9" spans="1:12" x14ac:dyDescent="0.25">
      <c r="A9" s="135"/>
      <c r="B9" s="135"/>
      <c r="C9" s="135"/>
      <c r="D9" s="136"/>
      <c r="E9" s="135"/>
      <c r="F9" s="136"/>
      <c r="G9" s="135"/>
      <c r="H9" s="135"/>
      <c r="I9" s="135"/>
      <c r="J9" s="135"/>
      <c r="K9" s="135"/>
      <c r="L9" s="135"/>
    </row>
    <row r="10" spans="1:12" ht="14.25" x14ac:dyDescent="0.25">
      <c r="A10" s="135"/>
      <c r="B10" s="139"/>
      <c r="C10" s="135"/>
      <c r="D10" s="136"/>
      <c r="E10" s="135"/>
      <c r="F10" s="136"/>
      <c r="G10" s="135"/>
      <c r="H10" s="135"/>
      <c r="I10" s="135"/>
      <c r="J10" s="135"/>
      <c r="K10" s="135"/>
      <c r="L10" s="135"/>
    </row>
    <row r="11" spans="1:12" x14ac:dyDescent="0.25">
      <c r="A11" s="135"/>
      <c r="B11" s="135"/>
      <c r="C11" s="135"/>
      <c r="D11" s="136"/>
      <c r="E11" s="135"/>
      <c r="F11" s="136"/>
      <c r="G11" s="135"/>
      <c r="H11" s="135"/>
      <c r="I11" s="135"/>
      <c r="J11" s="135"/>
      <c r="K11" s="135"/>
      <c r="L11" s="135"/>
    </row>
    <row r="12" spans="1:12" ht="14.25" x14ac:dyDescent="0.25">
      <c r="A12" s="135"/>
      <c r="B12" s="139"/>
      <c r="C12" s="135"/>
      <c r="D12" s="136"/>
      <c r="E12" s="135"/>
      <c r="F12" s="136"/>
      <c r="G12" s="135"/>
      <c r="H12" s="135"/>
      <c r="I12" s="135"/>
      <c r="J12" s="135"/>
      <c r="K12" s="135"/>
      <c r="L12" s="135"/>
    </row>
    <row r="13" spans="1:12" ht="14.25" x14ac:dyDescent="0.25">
      <c r="A13" s="135"/>
      <c r="B13" s="139"/>
      <c r="C13" s="135"/>
      <c r="D13" s="136"/>
      <c r="E13" s="135"/>
      <c r="F13" s="136"/>
      <c r="G13" s="135"/>
      <c r="H13" s="135"/>
      <c r="I13" s="135"/>
      <c r="J13" s="135"/>
      <c r="K13" s="135"/>
      <c r="L13" s="135"/>
    </row>
    <row r="14" spans="1:12" ht="15" x14ac:dyDescent="0.25">
      <c r="A14" s="135"/>
      <c r="B14" s="137"/>
      <c r="C14" s="135"/>
      <c r="D14" s="136"/>
      <c r="E14" s="135"/>
      <c r="F14" s="136"/>
      <c r="G14" s="135"/>
      <c r="H14" s="135"/>
      <c r="I14" s="135"/>
      <c r="J14" s="135"/>
      <c r="K14" s="135"/>
      <c r="L14" s="135"/>
    </row>
    <row r="15" spans="1:12" ht="14.25" x14ac:dyDescent="0.25">
      <c r="A15" s="135"/>
      <c r="B15" s="139"/>
      <c r="C15" s="135"/>
      <c r="D15" s="136"/>
      <c r="E15" s="135"/>
      <c r="F15" s="136"/>
      <c r="G15" s="135"/>
      <c r="H15" s="135"/>
      <c r="I15" s="135"/>
      <c r="J15" s="135"/>
      <c r="K15" s="135"/>
      <c r="L15" s="135"/>
    </row>
    <row r="16" spans="1:12" x14ac:dyDescent="0.25">
      <c r="A16" s="135"/>
      <c r="B16" s="135"/>
      <c r="C16" s="135"/>
      <c r="D16" s="136"/>
      <c r="E16" s="135"/>
      <c r="F16" s="136"/>
      <c r="G16" s="135"/>
      <c r="H16" s="135"/>
      <c r="I16" s="135"/>
      <c r="J16" s="135"/>
      <c r="K16" s="135"/>
      <c r="L16" s="135"/>
    </row>
    <row r="17" spans="1:12" x14ac:dyDescent="0.25">
      <c r="A17" s="135"/>
      <c r="B17" s="140" t="s">
        <v>527</v>
      </c>
      <c r="C17" s="135"/>
      <c r="D17" s="136"/>
      <c r="E17" s="135"/>
      <c r="F17" s="136"/>
      <c r="G17" s="135"/>
      <c r="H17" s="135"/>
      <c r="I17" s="135"/>
      <c r="J17" s="135"/>
      <c r="K17" s="135"/>
      <c r="L17" s="135"/>
    </row>
    <row r="18" spans="1:12" x14ac:dyDescent="0.25">
      <c r="A18" s="135"/>
      <c r="B18" s="140" t="s">
        <v>64</v>
      </c>
      <c r="C18" s="135"/>
      <c r="D18" s="136"/>
      <c r="E18" s="135"/>
      <c r="F18" s="136"/>
      <c r="G18" s="135"/>
      <c r="H18" s="135"/>
      <c r="I18" s="135"/>
      <c r="J18" s="135"/>
      <c r="K18" s="135"/>
      <c r="L18" s="135"/>
    </row>
    <row r="19" spans="1:12" x14ac:dyDescent="0.25">
      <c r="A19" s="135"/>
      <c r="B19" s="135"/>
      <c r="C19" s="135"/>
      <c r="D19" s="136"/>
      <c r="E19" s="135"/>
      <c r="F19" s="136"/>
      <c r="G19" s="135"/>
      <c r="H19" s="135"/>
      <c r="I19" s="135"/>
      <c r="J19" s="135"/>
      <c r="K19" s="135"/>
      <c r="L19" s="135"/>
    </row>
    <row r="20" spans="1:12" x14ac:dyDescent="0.25">
      <c r="A20" s="135"/>
      <c r="B20" s="141" t="s">
        <v>228</v>
      </c>
      <c r="C20" s="141" t="s">
        <v>229</v>
      </c>
      <c r="D20" s="141" t="s">
        <v>230</v>
      </c>
      <c r="E20" s="141" t="s">
        <v>231</v>
      </c>
      <c r="F20" s="142" t="s">
        <v>232</v>
      </c>
      <c r="G20" s="142" t="s">
        <v>233</v>
      </c>
      <c r="H20" s="143" t="s">
        <v>234</v>
      </c>
      <c r="I20" s="144" t="s">
        <v>235</v>
      </c>
      <c r="J20" s="145" t="s">
        <v>4</v>
      </c>
      <c r="K20" s="146" t="s">
        <v>236</v>
      </c>
      <c r="L20" s="146" t="s">
        <v>237</v>
      </c>
    </row>
    <row r="21" spans="1:12" ht="114.75" customHeight="1" x14ac:dyDescent="0.25">
      <c r="A21" s="135"/>
      <c r="B21" s="965" t="s">
        <v>238</v>
      </c>
      <c r="C21" s="965" t="s">
        <v>239</v>
      </c>
      <c r="D21" s="971">
        <v>7.1</v>
      </c>
      <c r="E21" s="965" t="s">
        <v>240</v>
      </c>
      <c r="F21" s="973" t="s">
        <v>241</v>
      </c>
      <c r="G21" s="973" t="s">
        <v>242</v>
      </c>
      <c r="H21" s="967" t="s">
        <v>243</v>
      </c>
      <c r="I21" s="147" t="s">
        <v>382</v>
      </c>
      <c r="J21" s="148" t="s">
        <v>332</v>
      </c>
      <c r="K21" s="969"/>
      <c r="L21" s="965"/>
    </row>
    <row r="22" spans="1:12" ht="360.75" customHeight="1" x14ac:dyDescent="0.25">
      <c r="A22" s="135"/>
      <c r="B22" s="975"/>
      <c r="C22" s="975"/>
      <c r="D22" s="976"/>
      <c r="E22" s="975"/>
      <c r="F22" s="974"/>
      <c r="G22" s="974"/>
      <c r="H22" s="968"/>
      <c r="I22" s="358" t="s">
        <v>678</v>
      </c>
      <c r="J22" s="150" t="s">
        <v>345</v>
      </c>
      <c r="K22" s="970"/>
      <c r="L22" s="966"/>
    </row>
    <row r="23" spans="1:12" ht="382.5" customHeight="1" x14ac:dyDescent="0.25">
      <c r="A23" s="135"/>
      <c r="B23" s="975"/>
      <c r="C23" s="975"/>
      <c r="D23" s="976"/>
      <c r="E23" s="975"/>
      <c r="F23" s="963" t="s">
        <v>244</v>
      </c>
      <c r="G23" s="963" t="s">
        <v>245</v>
      </c>
      <c r="H23" s="971" t="s">
        <v>243</v>
      </c>
      <c r="I23" s="147" t="s">
        <v>431</v>
      </c>
      <c r="J23" s="151" t="s">
        <v>333</v>
      </c>
      <c r="K23" s="965"/>
      <c r="L23" s="965"/>
    </row>
    <row r="24" spans="1:12" ht="153" customHeight="1" x14ac:dyDescent="0.25">
      <c r="A24" s="135"/>
      <c r="B24" s="975"/>
      <c r="C24" s="975"/>
      <c r="D24" s="976"/>
      <c r="E24" s="975"/>
      <c r="F24" s="964"/>
      <c r="G24" s="964"/>
      <c r="H24" s="972"/>
      <c r="I24" s="359" t="s">
        <v>507</v>
      </c>
      <c r="J24" s="152" t="s">
        <v>397</v>
      </c>
      <c r="K24" s="966"/>
      <c r="L24" s="966"/>
    </row>
    <row r="25" spans="1:12" ht="191.25" x14ac:dyDescent="0.25">
      <c r="A25" s="135"/>
      <c r="B25" s="975"/>
      <c r="C25" s="975"/>
      <c r="D25" s="976"/>
      <c r="E25" s="975"/>
      <c r="F25" s="153" t="s">
        <v>334</v>
      </c>
      <c r="G25" s="153" t="s">
        <v>335</v>
      </c>
      <c r="H25" s="154" t="s">
        <v>243</v>
      </c>
      <c r="I25" s="155" t="s">
        <v>432</v>
      </c>
      <c r="J25" s="156" t="s">
        <v>246</v>
      </c>
      <c r="K25" s="157"/>
      <c r="L25" s="157"/>
    </row>
    <row r="26" spans="1:12" ht="358.5" customHeight="1" x14ac:dyDescent="0.25">
      <c r="A26" s="135"/>
      <c r="B26" s="975"/>
      <c r="C26" s="966"/>
      <c r="D26" s="972"/>
      <c r="E26" s="966"/>
      <c r="F26" s="158" t="s">
        <v>247</v>
      </c>
      <c r="G26" s="158" t="s">
        <v>248</v>
      </c>
      <c r="H26" s="154" t="s">
        <v>243</v>
      </c>
      <c r="I26" s="290" t="s">
        <v>462</v>
      </c>
      <c r="J26" s="158" t="s">
        <v>331</v>
      </c>
      <c r="K26" s="157"/>
      <c r="L26" s="157"/>
    </row>
    <row r="27" spans="1:12" ht="63.75" x14ac:dyDescent="0.25">
      <c r="A27" s="135"/>
      <c r="B27" s="975"/>
      <c r="C27" s="965" t="s">
        <v>249</v>
      </c>
      <c r="D27" s="971">
        <v>7.2</v>
      </c>
      <c r="E27" s="965" t="s">
        <v>250</v>
      </c>
      <c r="F27" s="153" t="s">
        <v>251</v>
      </c>
      <c r="G27" s="153" t="s">
        <v>252</v>
      </c>
      <c r="H27" s="154" t="s">
        <v>243</v>
      </c>
      <c r="I27" s="157" t="s">
        <v>253</v>
      </c>
      <c r="J27" s="153" t="s">
        <v>293</v>
      </c>
      <c r="K27" s="157"/>
      <c r="L27" s="157"/>
    </row>
    <row r="28" spans="1:12" ht="38.25" x14ac:dyDescent="0.25">
      <c r="A28" s="135"/>
      <c r="B28" s="975"/>
      <c r="C28" s="975"/>
      <c r="D28" s="976"/>
      <c r="E28" s="975"/>
      <c r="F28" s="153" t="s">
        <v>254</v>
      </c>
      <c r="G28" s="153" t="s">
        <v>255</v>
      </c>
      <c r="H28" s="154" t="s">
        <v>243</v>
      </c>
      <c r="I28" s="157" t="s">
        <v>406</v>
      </c>
      <c r="J28" s="153" t="s">
        <v>293</v>
      </c>
      <c r="K28" s="157"/>
      <c r="L28" s="157"/>
    </row>
    <row r="29" spans="1:12" ht="102" x14ac:dyDescent="0.25">
      <c r="A29" s="135"/>
      <c r="B29" s="975"/>
      <c r="C29" s="975"/>
      <c r="D29" s="976"/>
      <c r="E29" s="975"/>
      <c r="F29" s="153" t="s">
        <v>257</v>
      </c>
      <c r="G29" s="153" t="s">
        <v>258</v>
      </c>
      <c r="H29" s="154" t="s">
        <v>243</v>
      </c>
      <c r="I29" s="157" t="s">
        <v>259</v>
      </c>
      <c r="J29" s="153" t="s">
        <v>260</v>
      </c>
      <c r="K29" s="157"/>
      <c r="L29" s="157"/>
    </row>
    <row r="30" spans="1:12" ht="216.75" x14ac:dyDescent="0.25">
      <c r="A30" s="135"/>
      <c r="B30" s="975"/>
      <c r="C30" s="975"/>
      <c r="D30" s="976"/>
      <c r="E30" s="975"/>
      <c r="F30" s="160" t="s">
        <v>261</v>
      </c>
      <c r="G30" s="160" t="s">
        <v>336</v>
      </c>
      <c r="H30" s="154" t="s">
        <v>243</v>
      </c>
      <c r="I30" s="160" t="s">
        <v>262</v>
      </c>
      <c r="J30" s="157" t="s">
        <v>263</v>
      </c>
      <c r="K30" s="157"/>
      <c r="L30" s="157"/>
    </row>
    <row r="31" spans="1:12" ht="127.5" x14ac:dyDescent="0.25">
      <c r="A31" s="135"/>
      <c r="B31" s="975"/>
      <c r="C31" s="975"/>
      <c r="D31" s="976"/>
      <c r="E31" s="975"/>
      <c r="F31" s="160" t="s">
        <v>264</v>
      </c>
      <c r="G31" s="160" t="s">
        <v>265</v>
      </c>
      <c r="H31" s="154" t="s">
        <v>243</v>
      </c>
      <c r="I31" s="360" t="s">
        <v>508</v>
      </c>
      <c r="J31" s="157" t="s">
        <v>356</v>
      </c>
      <c r="K31" s="157"/>
      <c r="L31" s="157"/>
    </row>
    <row r="32" spans="1:12" ht="293.25" x14ac:dyDescent="0.25">
      <c r="A32" s="135"/>
      <c r="B32" s="975"/>
      <c r="C32" s="975"/>
      <c r="D32" s="976"/>
      <c r="E32" s="975"/>
      <c r="F32" s="160" t="s">
        <v>266</v>
      </c>
      <c r="G32" s="160" t="s">
        <v>267</v>
      </c>
      <c r="H32" s="154" t="s">
        <v>243</v>
      </c>
      <c r="I32" s="290" t="s">
        <v>679</v>
      </c>
      <c r="J32" s="157" t="s">
        <v>346</v>
      </c>
      <c r="K32" s="157"/>
      <c r="L32" s="157"/>
    </row>
    <row r="33" spans="1:12" ht="76.5" x14ac:dyDescent="0.25">
      <c r="A33" s="135"/>
      <c r="B33" s="975"/>
      <c r="C33" s="975"/>
      <c r="D33" s="976"/>
      <c r="E33" s="975"/>
      <c r="F33" s="157" t="s">
        <v>268</v>
      </c>
      <c r="G33" s="159" t="s">
        <v>269</v>
      </c>
      <c r="H33" s="154" t="s">
        <v>243</v>
      </c>
      <c r="I33" s="290" t="s">
        <v>488</v>
      </c>
      <c r="J33" s="153" t="s">
        <v>347</v>
      </c>
      <c r="K33" s="157"/>
      <c r="L33" s="157"/>
    </row>
    <row r="34" spans="1:12" ht="63.75" x14ac:dyDescent="0.25">
      <c r="A34" s="135"/>
      <c r="B34" s="975"/>
      <c r="C34" s="966"/>
      <c r="D34" s="972"/>
      <c r="E34" s="966"/>
      <c r="F34" s="157" t="s">
        <v>270</v>
      </c>
      <c r="G34" s="320" t="s">
        <v>464</v>
      </c>
      <c r="H34" s="161" t="s">
        <v>271</v>
      </c>
      <c r="I34" s="290" t="s">
        <v>489</v>
      </c>
      <c r="J34" s="149" t="s">
        <v>398</v>
      </c>
      <c r="K34" s="157" t="s">
        <v>337</v>
      </c>
      <c r="L34" s="157" t="s">
        <v>272</v>
      </c>
    </row>
    <row r="35" spans="1:12" ht="216.75" x14ac:dyDescent="0.25">
      <c r="A35" s="135"/>
      <c r="B35" s="975"/>
      <c r="C35" s="965" t="s">
        <v>273</v>
      </c>
      <c r="D35" s="971">
        <v>7.3</v>
      </c>
      <c r="E35" s="965" t="s">
        <v>274</v>
      </c>
      <c r="F35" s="159" t="s">
        <v>275</v>
      </c>
      <c r="G35" s="159" t="s">
        <v>276</v>
      </c>
      <c r="H35" s="154" t="s">
        <v>243</v>
      </c>
      <c r="I35" s="327" t="s">
        <v>687</v>
      </c>
      <c r="J35" s="321" t="s">
        <v>680</v>
      </c>
      <c r="K35" s="157"/>
      <c r="L35" s="157"/>
    </row>
    <row r="36" spans="1:12" ht="38.25" x14ac:dyDescent="0.25">
      <c r="A36" s="135"/>
      <c r="B36" s="975"/>
      <c r="C36" s="975"/>
      <c r="D36" s="976"/>
      <c r="E36" s="975"/>
      <c r="F36" s="159" t="s">
        <v>277</v>
      </c>
      <c r="G36" s="159" t="s">
        <v>278</v>
      </c>
      <c r="H36" s="154" t="s">
        <v>279</v>
      </c>
      <c r="I36" s="157" t="s">
        <v>280</v>
      </c>
      <c r="J36" s="153" t="s">
        <v>256</v>
      </c>
      <c r="K36" s="157" t="s">
        <v>281</v>
      </c>
      <c r="L36" s="157" t="s">
        <v>282</v>
      </c>
    </row>
    <row r="37" spans="1:12" ht="191.25" x14ac:dyDescent="0.25">
      <c r="A37" s="135"/>
      <c r="B37" s="975"/>
      <c r="C37" s="975"/>
      <c r="D37" s="976"/>
      <c r="E37" s="975"/>
      <c r="F37" s="157" t="s">
        <v>528</v>
      </c>
      <c r="G37" s="320" t="s">
        <v>630</v>
      </c>
      <c r="H37" s="154" t="s">
        <v>279</v>
      </c>
      <c r="I37" s="320" t="s">
        <v>575</v>
      </c>
      <c r="J37" s="321" t="s">
        <v>629</v>
      </c>
      <c r="K37" s="320" t="s">
        <v>631</v>
      </c>
      <c r="L37" s="320" t="s">
        <v>636</v>
      </c>
    </row>
    <row r="38" spans="1:12" ht="192.75" customHeight="1" x14ac:dyDescent="0.25">
      <c r="A38" s="135"/>
      <c r="B38" s="965" t="s">
        <v>283</v>
      </c>
      <c r="C38" s="965" t="s">
        <v>284</v>
      </c>
      <c r="D38" s="971">
        <v>7.4</v>
      </c>
      <c r="E38" s="965" t="s">
        <v>285</v>
      </c>
      <c r="F38" s="157" t="s">
        <v>383</v>
      </c>
      <c r="G38" s="157" t="s">
        <v>384</v>
      </c>
      <c r="H38" s="154" t="s">
        <v>243</v>
      </c>
      <c r="I38" s="320" t="s">
        <v>681</v>
      </c>
      <c r="J38" s="157" t="s">
        <v>387</v>
      </c>
      <c r="K38" s="157"/>
      <c r="L38" s="157"/>
    </row>
    <row r="39" spans="1:12" ht="114.75" x14ac:dyDescent="0.25">
      <c r="A39" s="135"/>
      <c r="B39" s="975"/>
      <c r="C39" s="975"/>
      <c r="D39" s="976"/>
      <c r="E39" s="975"/>
      <c r="F39" s="157" t="s">
        <v>385</v>
      </c>
      <c r="G39" s="157" t="s">
        <v>386</v>
      </c>
      <c r="H39" s="154" t="s">
        <v>243</v>
      </c>
      <c r="I39" s="157" t="s">
        <v>417</v>
      </c>
      <c r="J39" s="157" t="s">
        <v>418</v>
      </c>
      <c r="K39" s="157"/>
      <c r="L39" s="157"/>
    </row>
    <row r="40" spans="1:12" ht="89.25" x14ac:dyDescent="0.25">
      <c r="A40" s="135"/>
      <c r="B40" s="975"/>
      <c r="C40" s="965" t="s">
        <v>286</v>
      </c>
      <c r="D40" s="971">
        <v>7.5</v>
      </c>
      <c r="E40" s="965" t="s">
        <v>287</v>
      </c>
      <c r="F40" s="157" t="s">
        <v>288</v>
      </c>
      <c r="G40" s="320" t="s">
        <v>632</v>
      </c>
      <c r="H40" s="154" t="s">
        <v>279</v>
      </c>
      <c r="I40" s="157" t="s">
        <v>289</v>
      </c>
      <c r="J40" s="321" t="s">
        <v>574</v>
      </c>
      <c r="K40" s="320" t="s">
        <v>633</v>
      </c>
      <c r="L40" s="320" t="s">
        <v>466</v>
      </c>
    </row>
    <row r="41" spans="1:12" ht="204" x14ac:dyDescent="0.25">
      <c r="A41" s="135"/>
      <c r="B41" s="975"/>
      <c r="C41" s="975"/>
      <c r="D41" s="976"/>
      <c r="E41" s="975"/>
      <c r="F41" s="320" t="s">
        <v>689</v>
      </c>
      <c r="G41" s="320" t="s">
        <v>688</v>
      </c>
      <c r="H41" s="154" t="s">
        <v>279</v>
      </c>
      <c r="I41" s="320" t="s">
        <v>576</v>
      </c>
      <c r="J41" s="153" t="s">
        <v>290</v>
      </c>
      <c r="K41" s="320" t="s">
        <v>634</v>
      </c>
      <c r="L41" s="320" t="s">
        <v>635</v>
      </c>
    </row>
    <row r="42" spans="1:12" ht="63.75" x14ac:dyDescent="0.25">
      <c r="A42" s="135"/>
      <c r="B42" s="975"/>
      <c r="C42" s="975"/>
      <c r="D42" s="976"/>
      <c r="E42" s="975"/>
      <c r="F42" s="320" t="s">
        <v>468</v>
      </c>
      <c r="G42" s="320" t="s">
        <v>467</v>
      </c>
      <c r="H42" s="154" t="s">
        <v>279</v>
      </c>
      <c r="I42" s="320" t="s">
        <v>577</v>
      </c>
      <c r="J42" s="321" t="s">
        <v>472</v>
      </c>
      <c r="K42" s="320" t="s">
        <v>471</v>
      </c>
      <c r="L42" s="320" t="s">
        <v>522</v>
      </c>
    </row>
    <row r="43" spans="1:12" ht="165.75" x14ac:dyDescent="0.25">
      <c r="A43" s="135"/>
      <c r="B43" s="975"/>
      <c r="C43" s="975"/>
      <c r="D43" s="976"/>
      <c r="E43" s="975"/>
      <c r="F43" s="157" t="s">
        <v>291</v>
      </c>
      <c r="G43" s="320" t="s">
        <v>637</v>
      </c>
      <c r="H43" s="154" t="s">
        <v>279</v>
      </c>
      <c r="I43" s="320" t="s">
        <v>578</v>
      </c>
      <c r="J43" s="321" t="s">
        <v>513</v>
      </c>
      <c r="K43" s="320" t="s">
        <v>695</v>
      </c>
      <c r="L43" s="320" t="s">
        <v>523</v>
      </c>
    </row>
    <row r="44" spans="1:12" ht="114.75" x14ac:dyDescent="0.25">
      <c r="A44" s="135"/>
      <c r="B44" s="975"/>
      <c r="C44" s="975"/>
      <c r="D44" s="976"/>
      <c r="E44" s="975"/>
      <c r="F44" s="320" t="s">
        <v>690</v>
      </c>
      <c r="G44" s="320" t="s">
        <v>686</v>
      </c>
      <c r="H44" s="154" t="s">
        <v>279</v>
      </c>
      <c r="I44" s="320" t="s">
        <v>580</v>
      </c>
      <c r="J44" s="321" t="s">
        <v>579</v>
      </c>
      <c r="K44" s="320" t="s">
        <v>668</v>
      </c>
      <c r="L44" s="320" t="s">
        <v>664</v>
      </c>
    </row>
    <row r="45" spans="1:12" ht="409.5" x14ac:dyDescent="0.25">
      <c r="A45" s="135"/>
      <c r="B45" s="975"/>
      <c r="C45" s="975"/>
      <c r="D45" s="976"/>
      <c r="E45" s="975"/>
      <c r="F45" s="157" t="s">
        <v>292</v>
      </c>
      <c r="G45" s="320" t="s">
        <v>640</v>
      </c>
      <c r="H45" s="154" t="s">
        <v>279</v>
      </c>
      <c r="I45" s="320" t="s">
        <v>581</v>
      </c>
      <c r="J45" s="321" t="s">
        <v>537</v>
      </c>
      <c r="K45" s="320" t="s">
        <v>641</v>
      </c>
      <c r="L45" s="327" t="s">
        <v>639</v>
      </c>
    </row>
    <row r="46" spans="1:12" ht="51" x14ac:dyDescent="0.25">
      <c r="A46" s="135"/>
      <c r="B46" s="975"/>
      <c r="C46" s="975"/>
      <c r="D46" s="976"/>
      <c r="E46" s="975"/>
      <c r="F46" s="320" t="s">
        <v>691</v>
      </c>
      <c r="G46" s="320" t="s">
        <v>642</v>
      </c>
      <c r="H46" s="154" t="s">
        <v>279</v>
      </c>
      <c r="I46" s="320" t="s">
        <v>582</v>
      </c>
      <c r="J46" s="153" t="s">
        <v>293</v>
      </c>
      <c r="K46" s="320" t="s">
        <v>643</v>
      </c>
      <c r="L46" s="157" t="s">
        <v>388</v>
      </c>
    </row>
    <row r="47" spans="1:12" ht="63.75" x14ac:dyDescent="0.25">
      <c r="A47" s="135"/>
      <c r="B47" s="975"/>
      <c r="C47" s="975"/>
      <c r="D47" s="976"/>
      <c r="E47" s="975"/>
      <c r="F47" s="320" t="s">
        <v>692</v>
      </c>
      <c r="G47" s="320" t="s">
        <v>644</v>
      </c>
      <c r="H47" s="154" t="s">
        <v>279</v>
      </c>
      <c r="I47" s="320" t="s">
        <v>583</v>
      </c>
      <c r="J47" s="153" t="s">
        <v>293</v>
      </c>
      <c r="K47" s="320" t="s">
        <v>645</v>
      </c>
      <c r="L47" s="157" t="s">
        <v>389</v>
      </c>
    </row>
    <row r="48" spans="1:12" ht="51" x14ac:dyDescent="0.25">
      <c r="A48" s="135"/>
      <c r="B48" s="975"/>
      <c r="C48" s="975"/>
      <c r="D48" s="976"/>
      <c r="E48" s="975"/>
      <c r="F48" s="320" t="s">
        <v>693</v>
      </c>
      <c r="G48" s="320" t="s">
        <v>511</v>
      </c>
      <c r="H48" s="154" t="s">
        <v>279</v>
      </c>
      <c r="I48" s="320" t="s">
        <v>584</v>
      </c>
      <c r="J48" s="153" t="s">
        <v>293</v>
      </c>
      <c r="K48" s="157" t="s">
        <v>390</v>
      </c>
      <c r="L48" s="157" t="s">
        <v>391</v>
      </c>
    </row>
    <row r="49" spans="1:12" ht="51" x14ac:dyDescent="0.25">
      <c r="A49" s="135"/>
      <c r="B49" s="975"/>
      <c r="C49" s="975"/>
      <c r="D49" s="976"/>
      <c r="E49" s="975"/>
      <c r="F49" s="157" t="s">
        <v>294</v>
      </c>
      <c r="G49" s="320" t="s">
        <v>512</v>
      </c>
      <c r="H49" s="154" t="s">
        <v>279</v>
      </c>
      <c r="I49" s="157" t="s">
        <v>376</v>
      </c>
      <c r="J49" s="153" t="s">
        <v>293</v>
      </c>
      <c r="K49" s="157" t="s">
        <v>392</v>
      </c>
      <c r="L49" s="157" t="s">
        <v>393</v>
      </c>
    </row>
    <row r="50" spans="1:12" ht="114.75" x14ac:dyDescent="0.25">
      <c r="A50" s="135"/>
      <c r="B50" s="975"/>
      <c r="C50" s="975"/>
      <c r="D50" s="976"/>
      <c r="E50" s="975"/>
      <c r="F50" s="157" t="s">
        <v>295</v>
      </c>
      <c r="G50" s="327" t="s">
        <v>478</v>
      </c>
      <c r="H50" s="154" t="s">
        <v>279</v>
      </c>
      <c r="I50" s="320" t="s">
        <v>534</v>
      </c>
      <c r="J50" s="153" t="s">
        <v>296</v>
      </c>
      <c r="K50" s="320" t="s">
        <v>479</v>
      </c>
      <c r="L50" s="320" t="s">
        <v>524</v>
      </c>
    </row>
    <row r="51" spans="1:12" ht="191.25" x14ac:dyDescent="0.25">
      <c r="A51" s="135"/>
      <c r="B51" s="975"/>
      <c r="C51" s="975"/>
      <c r="D51" s="976"/>
      <c r="E51" s="975"/>
      <c r="F51" s="157" t="s">
        <v>298</v>
      </c>
      <c r="G51" s="327" t="s">
        <v>646</v>
      </c>
      <c r="H51" s="154" t="s">
        <v>279</v>
      </c>
      <c r="I51" s="320" t="s">
        <v>585</v>
      </c>
      <c r="J51" s="153" t="s">
        <v>303</v>
      </c>
      <c r="K51" s="320" t="s">
        <v>653</v>
      </c>
      <c r="L51" s="320" t="s">
        <v>647</v>
      </c>
    </row>
    <row r="52" spans="1:12" ht="191.25" x14ac:dyDescent="0.25">
      <c r="A52" s="135"/>
      <c r="B52" s="975"/>
      <c r="C52" s="975"/>
      <c r="D52" s="976"/>
      <c r="E52" s="975"/>
      <c r="F52" s="157" t="s">
        <v>299</v>
      </c>
      <c r="G52" s="327" t="s">
        <v>651</v>
      </c>
      <c r="H52" s="154" t="s">
        <v>279</v>
      </c>
      <c r="I52" s="320" t="s">
        <v>586</v>
      </c>
      <c r="J52" s="153" t="s">
        <v>303</v>
      </c>
      <c r="K52" s="320" t="s">
        <v>652</v>
      </c>
      <c r="L52" s="320" t="s">
        <v>648</v>
      </c>
    </row>
    <row r="53" spans="1:12" ht="178.5" x14ac:dyDescent="0.25">
      <c r="A53" s="135"/>
      <c r="B53" s="975"/>
      <c r="C53" s="975"/>
      <c r="D53" s="976"/>
      <c r="E53" s="975"/>
      <c r="F53" s="157" t="s">
        <v>300</v>
      </c>
      <c r="G53" s="327" t="s">
        <v>654</v>
      </c>
      <c r="H53" s="154" t="s">
        <v>279</v>
      </c>
      <c r="I53" s="320" t="s">
        <v>587</v>
      </c>
      <c r="J53" s="153" t="s">
        <v>301</v>
      </c>
      <c r="K53" s="320" t="s">
        <v>655</v>
      </c>
      <c r="L53" s="320" t="s">
        <v>649</v>
      </c>
    </row>
    <row r="54" spans="1:12" ht="178.5" x14ac:dyDescent="0.25">
      <c r="A54" s="135"/>
      <c r="B54" s="975"/>
      <c r="C54" s="975"/>
      <c r="D54" s="976"/>
      <c r="E54" s="975"/>
      <c r="F54" s="157" t="s">
        <v>302</v>
      </c>
      <c r="G54" s="327" t="s">
        <v>656</v>
      </c>
      <c r="H54" s="154" t="s">
        <v>279</v>
      </c>
      <c r="I54" s="320" t="s">
        <v>588</v>
      </c>
      <c r="J54" s="153" t="s">
        <v>303</v>
      </c>
      <c r="K54" s="320" t="s">
        <v>657</v>
      </c>
      <c r="L54" s="320" t="s">
        <v>650</v>
      </c>
    </row>
    <row r="55" spans="1:12" ht="38.25" x14ac:dyDescent="0.25">
      <c r="A55" s="135"/>
      <c r="B55" s="975"/>
      <c r="C55" s="975"/>
      <c r="D55" s="976"/>
      <c r="E55" s="975"/>
      <c r="F55" s="157" t="s">
        <v>304</v>
      </c>
      <c r="G55" s="320" t="s">
        <v>305</v>
      </c>
      <c r="H55" s="154" t="s">
        <v>279</v>
      </c>
      <c r="I55" s="157" t="s">
        <v>377</v>
      </c>
      <c r="J55" s="153" t="s">
        <v>306</v>
      </c>
      <c r="K55" s="157" t="s">
        <v>394</v>
      </c>
      <c r="L55" s="157" t="s">
        <v>297</v>
      </c>
    </row>
    <row r="56" spans="1:12" ht="293.25" x14ac:dyDescent="0.25">
      <c r="A56" s="135"/>
      <c r="B56" s="975"/>
      <c r="C56" s="975"/>
      <c r="D56" s="976"/>
      <c r="E56" s="975"/>
      <c r="F56" s="157" t="s">
        <v>307</v>
      </c>
      <c r="G56" s="327" t="s">
        <v>658</v>
      </c>
      <c r="H56" s="154" t="s">
        <v>279</v>
      </c>
      <c r="I56" s="320" t="s">
        <v>694</v>
      </c>
      <c r="J56" s="153" t="s">
        <v>330</v>
      </c>
      <c r="K56" s="320" t="s">
        <v>659</v>
      </c>
      <c r="L56" s="320" t="s">
        <v>525</v>
      </c>
    </row>
    <row r="57" spans="1:12" ht="38.25" x14ac:dyDescent="0.25">
      <c r="A57" s="135"/>
      <c r="B57" s="975"/>
      <c r="C57" s="975"/>
      <c r="D57" s="976"/>
      <c r="E57" s="975"/>
      <c r="F57" s="157" t="s">
        <v>308</v>
      </c>
      <c r="G57" s="157" t="s">
        <v>309</v>
      </c>
      <c r="H57" s="154" t="s">
        <v>279</v>
      </c>
      <c r="I57" s="157" t="s">
        <v>378</v>
      </c>
      <c r="J57" s="153" t="s">
        <v>256</v>
      </c>
      <c r="K57" s="157" t="s">
        <v>395</v>
      </c>
      <c r="L57" s="157" t="s">
        <v>396</v>
      </c>
    </row>
    <row r="58" spans="1:12" ht="216.75" x14ac:dyDescent="0.25">
      <c r="A58" s="135"/>
      <c r="B58" s="975"/>
      <c r="C58" s="975"/>
      <c r="D58" s="976"/>
      <c r="E58" s="975"/>
      <c r="F58" s="157" t="s">
        <v>310</v>
      </c>
      <c r="G58" s="320" t="s">
        <v>660</v>
      </c>
      <c r="H58" s="154" t="s">
        <v>279</v>
      </c>
      <c r="I58" s="320" t="s">
        <v>590</v>
      </c>
      <c r="J58" s="321" t="s">
        <v>589</v>
      </c>
      <c r="K58" s="320" t="s">
        <v>661</v>
      </c>
      <c r="L58" s="320" t="s">
        <v>662</v>
      </c>
    </row>
    <row r="59" spans="1:12" ht="114.75" x14ac:dyDescent="0.25">
      <c r="A59" s="135"/>
      <c r="B59" s="975"/>
      <c r="C59" s="975"/>
      <c r="D59" s="976"/>
      <c r="E59" s="975"/>
      <c r="F59" s="157" t="s">
        <v>311</v>
      </c>
      <c r="G59" s="320" t="s">
        <v>504</v>
      </c>
      <c r="H59" s="154" t="s">
        <v>279</v>
      </c>
      <c r="I59" s="320" t="s">
        <v>591</v>
      </c>
      <c r="J59" s="321" t="s">
        <v>592</v>
      </c>
      <c r="K59" s="320" t="s">
        <v>505</v>
      </c>
      <c r="L59" s="320" t="s">
        <v>663</v>
      </c>
    </row>
    <row r="60" spans="1:12" ht="51" x14ac:dyDescent="0.25">
      <c r="A60" s="135"/>
      <c r="B60" s="975"/>
      <c r="C60" s="162" t="s">
        <v>312</v>
      </c>
      <c r="D60" s="163">
        <v>7.6</v>
      </c>
      <c r="E60" s="162" t="s">
        <v>313</v>
      </c>
      <c r="F60" s="986" t="s">
        <v>425</v>
      </c>
      <c r="G60" s="987"/>
      <c r="H60" s="987"/>
      <c r="I60" s="987"/>
      <c r="J60" s="987"/>
      <c r="K60" s="987"/>
      <c r="L60" s="987"/>
    </row>
    <row r="61" spans="1:12" ht="38.25" x14ac:dyDescent="0.25">
      <c r="A61" s="135"/>
      <c r="B61" s="975"/>
      <c r="C61" s="965" t="s">
        <v>314</v>
      </c>
      <c r="D61" s="154">
        <v>7.7</v>
      </c>
      <c r="E61" s="157" t="s">
        <v>315</v>
      </c>
      <c r="F61" s="984" t="s">
        <v>426</v>
      </c>
      <c r="G61" s="985"/>
      <c r="H61" s="985"/>
      <c r="I61" s="985"/>
      <c r="J61" s="985"/>
      <c r="K61" s="985"/>
      <c r="L61" s="985"/>
    </row>
    <row r="62" spans="1:12" ht="117" customHeight="1" x14ac:dyDescent="0.25">
      <c r="A62" s="135"/>
      <c r="B62" s="966"/>
      <c r="C62" s="966"/>
      <c r="D62" s="154">
        <v>7.8</v>
      </c>
      <c r="E62" s="157" t="s">
        <v>316</v>
      </c>
      <c r="F62" s="159" t="s">
        <v>317</v>
      </c>
      <c r="G62" s="159" t="s">
        <v>318</v>
      </c>
      <c r="H62" s="154" t="s">
        <v>243</v>
      </c>
      <c r="I62" s="320" t="s">
        <v>683</v>
      </c>
      <c r="J62" s="153" t="s">
        <v>329</v>
      </c>
      <c r="K62" s="157"/>
      <c r="L62" s="157"/>
    </row>
    <row r="63" spans="1:12" ht="318.75" x14ac:dyDescent="0.25">
      <c r="A63" s="135"/>
      <c r="B63" s="965" t="s">
        <v>319</v>
      </c>
      <c r="C63" s="157" t="s">
        <v>320</v>
      </c>
      <c r="D63" s="154">
        <v>7.9</v>
      </c>
      <c r="E63" s="157" t="s">
        <v>321</v>
      </c>
      <c r="F63" s="159" t="s">
        <v>322</v>
      </c>
      <c r="G63" s="159" t="s">
        <v>323</v>
      </c>
      <c r="H63" s="154" t="s">
        <v>243</v>
      </c>
      <c r="I63" s="320" t="s">
        <v>684</v>
      </c>
      <c r="J63" s="153" t="s">
        <v>348</v>
      </c>
      <c r="K63" s="157"/>
      <c r="L63" s="157"/>
    </row>
    <row r="64" spans="1:12" ht="165.75" x14ac:dyDescent="0.25">
      <c r="A64" s="135"/>
      <c r="B64" s="966"/>
      <c r="C64" s="157" t="s">
        <v>324</v>
      </c>
      <c r="D64" s="154" t="s">
        <v>325</v>
      </c>
      <c r="E64" s="157" t="s">
        <v>326</v>
      </c>
      <c r="F64" s="159" t="s">
        <v>338</v>
      </c>
      <c r="G64" s="159" t="s">
        <v>327</v>
      </c>
      <c r="H64" s="154" t="s">
        <v>243</v>
      </c>
      <c r="I64" s="157" t="s">
        <v>349</v>
      </c>
      <c r="J64" s="153" t="s">
        <v>328</v>
      </c>
      <c r="K64" s="157"/>
      <c r="L64" s="157"/>
    </row>
    <row r="65" spans="1:17" x14ac:dyDescent="0.25">
      <c r="A65" s="135"/>
      <c r="B65" s="135"/>
      <c r="C65" s="135"/>
      <c r="D65" s="136"/>
      <c r="E65" s="135"/>
      <c r="F65" s="136"/>
      <c r="G65" s="135"/>
      <c r="H65" s="135"/>
      <c r="I65" s="135"/>
      <c r="J65" s="135"/>
      <c r="K65" s="135"/>
      <c r="L65" s="135"/>
    </row>
    <row r="66" spans="1:17" ht="13.5" thickBot="1" x14ac:dyDescent="0.3">
      <c r="A66" s="135"/>
      <c r="B66" s="135"/>
      <c r="C66" s="135"/>
      <c r="D66" s="136"/>
      <c r="E66" s="135"/>
      <c r="F66" s="136"/>
      <c r="G66" s="135"/>
      <c r="H66" s="135"/>
      <c r="I66" s="135"/>
      <c r="J66" s="135"/>
      <c r="K66" s="135"/>
      <c r="L66" s="135"/>
    </row>
    <row r="67" spans="1:17" s="168" customFormat="1" ht="27" customHeight="1" x14ac:dyDescent="0.25">
      <c r="A67" s="164"/>
      <c r="B67" s="979" t="s">
        <v>439</v>
      </c>
      <c r="C67" s="980"/>
      <c r="D67" s="980"/>
      <c r="E67" s="980"/>
      <c r="F67" s="981"/>
      <c r="G67" s="165"/>
      <c r="H67" s="165"/>
      <c r="I67" s="165"/>
      <c r="J67" s="165"/>
      <c r="K67" s="165"/>
      <c r="L67" s="165"/>
      <c r="M67" s="166"/>
      <c r="N67" s="166"/>
      <c r="O67" s="166"/>
      <c r="P67" s="167"/>
      <c r="Q67" s="167"/>
    </row>
    <row r="68" spans="1:17" s="168" customFormat="1" ht="66.75" customHeight="1" thickBot="1" x14ac:dyDescent="0.25">
      <c r="A68" s="164"/>
      <c r="B68" s="480" t="s">
        <v>697</v>
      </c>
      <c r="C68" s="982"/>
      <c r="D68" s="982"/>
      <c r="E68" s="982"/>
      <c r="F68" s="983"/>
      <c r="G68" s="169"/>
      <c r="H68" s="169"/>
      <c r="I68" s="169"/>
      <c r="J68" s="169"/>
      <c r="K68" s="169"/>
      <c r="L68" s="169"/>
      <c r="M68" s="170"/>
    </row>
    <row r="69" spans="1:17" s="168" customFormat="1" x14ac:dyDescent="0.2">
      <c r="A69" s="164"/>
      <c r="B69" s="169"/>
      <c r="C69" s="169"/>
      <c r="D69" s="169"/>
      <c r="E69" s="169"/>
      <c r="F69" s="169"/>
      <c r="G69" s="169"/>
      <c r="H69" s="169"/>
      <c r="I69" s="169"/>
      <c r="J69" s="169"/>
      <c r="K69" s="169"/>
      <c r="L69" s="169"/>
      <c r="M69" s="170"/>
    </row>
    <row r="70" spans="1:17" s="168" customFormat="1" x14ac:dyDescent="0.2">
      <c r="A70" s="164"/>
      <c r="B70" s="169"/>
      <c r="C70" s="169"/>
      <c r="D70" s="169"/>
      <c r="E70" s="169"/>
      <c r="F70" s="169"/>
      <c r="G70" s="169"/>
      <c r="H70" s="169"/>
      <c r="I70" s="169"/>
      <c r="J70" s="169"/>
      <c r="K70" s="169"/>
      <c r="L70" s="169"/>
      <c r="M70" s="170"/>
    </row>
    <row r="71" spans="1:17" s="168" customFormat="1" x14ac:dyDescent="0.25">
      <c r="A71" s="164"/>
      <c r="B71" s="978" t="s">
        <v>339</v>
      </c>
      <c r="C71" s="978"/>
      <c r="D71" s="978"/>
      <c r="E71" s="978"/>
      <c r="F71" s="978"/>
      <c r="G71" s="164"/>
      <c r="H71" s="164"/>
      <c r="I71" s="164"/>
      <c r="J71" s="164"/>
      <c r="K71" s="164"/>
      <c r="L71" s="164"/>
    </row>
    <row r="72" spans="1:17" s="168" customFormat="1" x14ac:dyDescent="0.2">
      <c r="A72" s="164"/>
      <c r="B72" s="169"/>
      <c r="C72" s="169"/>
      <c r="D72" s="169"/>
      <c r="E72" s="169"/>
      <c r="F72" s="169"/>
      <c r="G72" s="169"/>
      <c r="H72" s="169"/>
      <c r="I72" s="169"/>
      <c r="J72" s="169"/>
      <c r="K72" s="169"/>
      <c r="L72" s="169"/>
      <c r="M72" s="170"/>
    </row>
    <row r="73" spans="1:17" s="168" customFormat="1" x14ac:dyDescent="0.2">
      <c r="A73" s="164"/>
      <c r="B73" s="169"/>
      <c r="C73" s="169"/>
      <c r="D73" s="169"/>
      <c r="E73" s="169"/>
      <c r="F73" s="169"/>
      <c r="G73" s="169"/>
      <c r="H73" s="169"/>
      <c r="I73" s="169"/>
      <c r="J73" s="169"/>
      <c r="K73" s="169"/>
      <c r="L73" s="169"/>
      <c r="M73" s="170"/>
    </row>
    <row r="74" spans="1:17" s="168" customFormat="1" x14ac:dyDescent="0.2">
      <c r="A74" s="164"/>
      <c r="B74" s="169"/>
      <c r="C74" s="169"/>
      <c r="D74" s="169"/>
      <c r="E74" s="169"/>
      <c r="F74" s="169"/>
      <c r="G74" s="169"/>
      <c r="H74" s="169"/>
      <c r="I74" s="169"/>
      <c r="J74" s="169"/>
      <c r="K74" s="169"/>
      <c r="L74" s="169"/>
      <c r="M74" s="170"/>
    </row>
    <row r="75" spans="1:17" s="168" customFormat="1" x14ac:dyDescent="0.2">
      <c r="A75" s="164"/>
      <c r="B75" s="169"/>
      <c r="C75" s="169"/>
      <c r="D75" s="169"/>
      <c r="E75" s="169"/>
      <c r="F75" s="169"/>
      <c r="G75" s="169"/>
      <c r="H75" s="169"/>
      <c r="I75" s="169"/>
      <c r="J75" s="169"/>
      <c r="K75" s="169"/>
      <c r="L75" s="169"/>
      <c r="M75" s="170"/>
    </row>
    <row r="76" spans="1:17" s="168" customFormat="1" ht="106.5" customHeight="1" x14ac:dyDescent="0.25">
      <c r="A76" s="164"/>
      <c r="B76" s="536" t="s">
        <v>698</v>
      </c>
      <c r="C76" s="977"/>
      <c r="D76" s="977"/>
      <c r="E76" s="977"/>
      <c r="F76" s="977"/>
      <c r="G76" s="171"/>
      <c r="H76" s="171"/>
      <c r="I76" s="171"/>
      <c r="J76" s="171"/>
      <c r="K76" s="171"/>
      <c r="L76" s="171"/>
      <c r="M76" s="172"/>
      <c r="N76" s="173"/>
      <c r="O76" s="173"/>
    </row>
  </sheetData>
  <autoFilter ref="B20:L64"/>
  <mergeCells count="35">
    <mergeCell ref="B76:F76"/>
    <mergeCell ref="C61:C62"/>
    <mergeCell ref="B63:B64"/>
    <mergeCell ref="B38:B62"/>
    <mergeCell ref="C40:C59"/>
    <mergeCell ref="D40:D59"/>
    <mergeCell ref="E40:E59"/>
    <mergeCell ref="B71:F71"/>
    <mergeCell ref="B67:F67"/>
    <mergeCell ref="E38:E39"/>
    <mergeCell ref="B68:F68"/>
    <mergeCell ref="C38:C39"/>
    <mergeCell ref="D38:D39"/>
    <mergeCell ref="F61:L61"/>
    <mergeCell ref="F60:L60"/>
    <mergeCell ref="B21:B37"/>
    <mergeCell ref="C21:C26"/>
    <mergeCell ref="D21:D26"/>
    <mergeCell ref="E21:E26"/>
    <mergeCell ref="C27:C34"/>
    <mergeCell ref="D27:D34"/>
    <mergeCell ref="E35:E37"/>
    <mergeCell ref="D35:D37"/>
    <mergeCell ref="E27:E34"/>
    <mergeCell ref="C35:C37"/>
    <mergeCell ref="F23:F24"/>
    <mergeCell ref="L21:L22"/>
    <mergeCell ref="L23:L24"/>
    <mergeCell ref="H21:H22"/>
    <mergeCell ref="K21:K22"/>
    <mergeCell ref="K23:K24"/>
    <mergeCell ref="H23:H24"/>
    <mergeCell ref="G23:G24"/>
    <mergeCell ref="G21:G22"/>
    <mergeCell ref="F21:F22"/>
  </mergeCells>
  <pageMargins left="0.39370078740157483" right="0.39370078740157483" top="0.39370078740157483" bottom="0.70866141732283472" header="0.31496062992125984" footer="0"/>
  <pageSetup paperSize="9" scale="39" fitToHeight="0" orientation="landscape" r:id="rId1"/>
  <headerFooter>
    <oddFooter>&amp;LNSQHS Standards Edition 2 Version 1.0 - Standard 7 Blood Management
Page &amp;P of &amp;N&amp;CPrinted copies are uncontrolled&amp;R&amp;G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Contents</vt:lpstr>
      <vt:lpstr>Facility Collection &amp; Results</vt:lpstr>
      <vt:lpstr>Ward_Unit Collection</vt:lpstr>
      <vt:lpstr>Patient Collection</vt:lpstr>
      <vt:lpstr>Results for Ward_Unit</vt:lpstr>
      <vt:lpstr>Results for Patient</vt:lpstr>
      <vt:lpstr>Measurement Plan</vt:lpstr>
      <vt:lpstr>Contents!Print_Area</vt:lpstr>
      <vt:lpstr>'Facility Collection &amp; Results'!Print_Area</vt:lpstr>
      <vt:lpstr>'Measurement Plan'!Print_Area</vt:lpstr>
      <vt:lpstr>'Patient Collection'!Print_Area</vt:lpstr>
      <vt:lpstr>'Results for Patient'!Print_Area</vt:lpstr>
      <vt:lpstr>'Results for Ward_Unit'!Print_Area</vt:lpstr>
      <vt:lpstr>'Ward_Unit Collection'!Print_Area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NSQHS Standards - Standard 7 Audit Tools</dc:title>
  <dc:subject>NSQHS Standards Edition 2, Standard 7 Blood Management</dc:subject>
  <dc:creator/>
  <cp:keywords>NSQHS standards, NSQHS standards edition 2, standard 7, blood management, audit tools</cp:keywords>
  <cp:lastModifiedBy/>
  <dcterms:created xsi:type="dcterms:W3CDTF">2006-09-16T00:00:00Z</dcterms:created>
  <dcterms:modified xsi:type="dcterms:W3CDTF">2019-02-04T05:33:35Z</dcterms:modified>
</cp:coreProperties>
</file>